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Y:\Fundusz Pożyczkowy SKAWA+\Regulamin Funduszu Skawa+ aktualne wzory\"/>
    </mc:Choice>
  </mc:AlternateContent>
  <bookViews>
    <workbookView xWindow="-120" yWindow="-120" windowWidth="29040" windowHeight="15720" firstSheet="2" activeTab="2"/>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9" i="22" l="1"/>
  <c r="B222" i="22"/>
  <c r="B175" i="22"/>
  <c r="I10" i="20" l="1"/>
  <c r="Y11" i="20" l="1"/>
  <c r="M11" i="20" l="1"/>
  <c r="I8" i="12"/>
  <c r="A300" i="21" l="1"/>
  <c r="A312" i="21" s="1"/>
  <c r="B296" i="21"/>
  <c r="B297" i="21" s="1"/>
  <c r="B298" i="21" s="1"/>
  <c r="A281" i="21"/>
  <c r="A184" i="21"/>
  <c r="A196" i="21" s="1"/>
  <c r="B180" i="21"/>
  <c r="B181" i="21" s="1"/>
  <c r="B182" i="21" s="1"/>
  <c r="A165" i="21"/>
  <c r="A306" i="14"/>
  <c r="B309" i="14" s="1"/>
  <c r="B311" i="14" s="1"/>
  <c r="B302" i="14"/>
  <c r="B303" i="14" s="1"/>
  <c r="B304" i="14" s="1"/>
  <c r="A287" i="14"/>
  <c r="A318" i="14" l="1"/>
  <c r="A325" i="14" s="1"/>
  <c r="A339" i="14" s="1"/>
  <c r="B313" i="21"/>
  <c r="B316" i="21" s="1"/>
  <c r="A319" i="21"/>
  <c r="B303" i="21"/>
  <c r="B305" i="21" s="1"/>
  <c r="B197" i="21"/>
  <c r="B200" i="21" s="1"/>
  <c r="A203" i="21"/>
  <c r="B187" i="21"/>
  <c r="B189" i="21" s="1"/>
  <c r="U87" i="1"/>
  <c r="B319" i="14" l="1"/>
  <c r="B322" i="14" s="1"/>
  <c r="B326" i="14"/>
  <c r="B336" i="14" s="1"/>
  <c r="B320" i="21"/>
  <c r="B328" i="21" s="1"/>
  <c r="A331" i="21"/>
  <c r="B204" i="21"/>
  <c r="B212" i="21" s="1"/>
  <c r="A215" i="21"/>
  <c r="B341" i="14"/>
  <c r="B343" i="14" s="1"/>
  <c r="A347" i="14"/>
  <c r="A351" i="14" s="1"/>
  <c r="A357" i="14" s="1"/>
  <c r="B302" i="22"/>
  <c r="A188" i="14"/>
  <c r="A200" i="14" s="1"/>
  <c r="B184" i="14"/>
  <c r="B185" i="14" s="1"/>
  <c r="B186" i="14" s="1"/>
  <c r="A169" i="14"/>
  <c r="A339" i="21" l="1"/>
  <c r="A343" i="21" s="1"/>
  <c r="A349" i="21" s="1"/>
  <c r="B333" i="21"/>
  <c r="B335" i="21" s="1"/>
  <c r="A223" i="21"/>
  <c r="A227" i="21" s="1"/>
  <c r="A233" i="21" s="1"/>
  <c r="B217" i="21"/>
  <c r="B219" i="21" s="1"/>
  <c r="A380" i="14"/>
  <c r="A383" i="14" s="1"/>
  <c r="B359" i="14"/>
  <c r="B360" i="14" s="1"/>
  <c r="B361" i="14" s="1"/>
  <c r="B362" i="14" s="1"/>
  <c r="B364" i="14" s="1"/>
  <c r="B371" i="14" s="1"/>
  <c r="B374" i="14" s="1"/>
  <c r="B377" i="14" s="1"/>
  <c r="B191" i="14"/>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A372" i="21" l="1"/>
  <c r="A375" i="21" s="1"/>
  <c r="B351" i="21"/>
  <c r="B352" i="21" s="1"/>
  <c r="B353" i="21" s="1"/>
  <c r="B354" i="21" s="1"/>
  <c r="B356" i="21" s="1"/>
  <c r="B363" i="21" s="1"/>
  <c r="B366" i="21" s="1"/>
  <c r="B369" i="21" s="1"/>
  <c r="A256" i="21"/>
  <c r="A259" i="21" s="1"/>
  <c r="B235" i="21"/>
  <c r="B236" i="21" s="1"/>
  <c r="B237" i="21" s="1"/>
  <c r="B238" i="21" s="1"/>
  <c r="B240" i="21" s="1"/>
  <c r="B247" i="21" s="1"/>
  <c r="B250" i="21" s="1"/>
  <c r="B253" i="21" s="1"/>
  <c r="X38" i="29"/>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33" i="23" l="1"/>
  <c r="B29" i="23"/>
  <c r="B30" i="23" s="1"/>
  <c r="B31" i="23" s="1"/>
  <c r="A14" i="23"/>
  <c r="A45" i="23" l="1"/>
  <c r="B36" i="23"/>
  <c r="B38" i="23" s="1"/>
  <c r="B46" i="23" l="1"/>
  <c r="B49" i="23" s="1"/>
  <c r="A52" i="23"/>
  <c r="B53" i="23" s="1"/>
  <c r="B63" i="23" s="1"/>
  <c r="A246" i="22"/>
  <c r="A199" i="22"/>
  <c r="A151" i="22"/>
  <c r="K10" i="2"/>
  <c r="L10" i="2" s="1"/>
  <c r="B6" i="22"/>
  <c r="K20" i="22" s="1"/>
  <c r="A256" i="22"/>
  <c r="A257" i="22" s="1"/>
  <c r="A262" i="22" s="1"/>
  <c r="A264" i="22" s="1"/>
  <c r="A266" i="22" s="1"/>
  <c r="A209" i="22"/>
  <c r="A210" i="22" s="1"/>
  <c r="A215" i="22" s="1"/>
  <c r="A66" i="23" l="1"/>
  <c r="A217" i="22"/>
  <c r="A219" i="22" s="1"/>
  <c r="A164" i="22"/>
  <c r="A168" i="22" s="1"/>
  <c r="A170" i="22" s="1"/>
  <c r="A172" i="22" s="1"/>
  <c r="A74" i="23" l="1"/>
  <c r="A78" i="23" s="1"/>
  <c r="A84" i="23" s="1"/>
  <c r="B68" i="23"/>
  <c r="B70" i="23" s="1"/>
  <c r="S35" i="22"/>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B86" i="23"/>
  <c r="B87" i="23" s="1"/>
  <c r="B88" i="23" s="1"/>
  <c r="B89" i="23" s="1"/>
  <c r="B91" i="23" s="1"/>
  <c r="B98" i="23" s="1"/>
  <c r="B101" i="23" s="1"/>
  <c r="B104" i="23" s="1"/>
  <c r="A107" i="23"/>
  <c r="A110" i="23"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1" i="2"/>
  <c r="Q12" i="2" s="1"/>
  <c r="A65" i="5" l="1"/>
  <c r="A67" i="5" s="1"/>
  <c r="O12" i="2"/>
  <c r="K35" i="3" s="1"/>
  <c r="O11" i="2"/>
  <c r="H35" i="3" s="1"/>
  <c r="P11" i="2"/>
  <c r="H27" i="3" s="1"/>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6" i="28"/>
  <c r="AB46"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4" i="28" s="1"/>
  <c r="AB85"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4"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<sst xmlns="http://schemas.openxmlformats.org/spreadsheetml/2006/main" count="1570" uniqueCount="733">
  <si>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</si>
  <si>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</si>
  <si>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</si>
  <si>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</si>
  <si>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</si>
  <si>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</si>
  <si>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</si>
  <si>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</si>
  <si>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</si>
  <si>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</si>
  <si>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</si>
  <si>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</si>
  <si>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</si>
  <si>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</si>
  <si>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</si>
  <si>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</si>
  <si>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</si>
  <si>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</si>
  <si>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</si>
  <si>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</si>
  <si>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</si>
  <si>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</si>
  <si>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</si>
  <si>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</si>
  <si>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</si>
  <si>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</si>
  <si>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</si>
  <si>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</si>
  <si>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</si>
  <si>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</si>
  <si>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</si>
  <si>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</si>
  <si>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</si>
  <si>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</si>
  <si>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</si>
  <si>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</si>
  <si>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</si>
  <si>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</si>
  <si>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</si>
  <si>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</si>
  <si>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</si>
  <si>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</si>
  <si>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</si>
  <si>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</si>
  <si>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</si>
  <si>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</si>
  <si>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</si>
  <si>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</si>
  <si>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</si>
  <si>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</si>
  <si>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</si>
  <si>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</si>
  <si>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</si>
  <si>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</si>
  <si>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</si>
  <si>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</si>
  <si>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</si>
  <si>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</si>
  <si>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</si>
  <si>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</si>
  <si>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</si>
  <si>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</si>
  <si>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</si>
  <si>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</si>
  <si>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</si>
  <si>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</si>
  <si>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</si>
  <si>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</si>
  <si>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</si>
  <si>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</si>
  <si>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</si>
  <si>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</si>
  <si>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</si>
  <si>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</si>
  <si>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</si>
  <si>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</si>
  <si>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</si>
  <si>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</si>
  <si>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</si>
  <si>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</si>
  <si>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</si>
  <si>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</si>
  <si>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</si>
  <si>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</si>
  <si>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</si>
  <si>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</si>
  <si>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</si>
  <si>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/SKAWA+</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</si>
  <si>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</si>
  <si>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</si>
  <si>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</si>
  <si>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</si>
  <si>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</si>
  <si>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</si>
  <si>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</si>
  <si>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</si>
  <si>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</si>
  <si>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</si>
  <si>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</si>
  <si>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</si>
  <si>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</si>
  <si>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</si>
  <si>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</si>
  <si>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</si>
  <si>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</si>
  <si>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</si>
  <si>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</si>
  <si>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</si>
  <si>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</si>
  <si>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</si>
  <si>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</si>
  <si>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</si>
  <si>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</si>
  <si>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</si>
  <si>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</si>
  <si>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</si>
  <si>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</si>
  <si>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</si>
  <si>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</si>
  <si>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</si>
  <si>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</si>
  <si>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</si>
  <si>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</si>
  <si>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</si>
  <si>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</si>
  <si>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</si>
  <si>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</si>
  <si>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</si>
  <si>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</si>
  <si>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</si>
  <si>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</si>
  <si>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</si>
  <si>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</si>
  <si>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</si>
  <si>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</si>
  <si>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</si>
  <si>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</si>
  <si>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</si>
  <si>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</si>
  <si>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</si>
  <si>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</si>
  <si>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</si>
  <si>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</si>
  <si>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</si>
  <si>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</si>
  <si>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</si>
  <si>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</si>
  <si>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</si>
  <si>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</si>
  <si>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</si>
  <si>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</si>
  <si>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</si>
  <si>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</si>
  <si>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</si>
  <si>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</si>
  <si>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</si>
  <si>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</si>
  <si>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</si>
  <si>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</si>
  <si>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</si>
  <si>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</si>
  <si>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</si>
  <si>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</si>
  <si>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</si>
  <si>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</si>
  <si>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</si>
  <si>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</si>
  <si>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</si>
  <si>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</si>
  <si>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</si>
  <si>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</si>
  <si>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</si>
  <si>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</si>
  <si>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</si>
  <si>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</si>
  <si>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</si>
  <si>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</si>
  <si>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</si>
  <si>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</si>
  <si>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</si>
  <si>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</si>
  <si>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</si>
  <si>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</si>
  <si>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</si>
  <si>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</si>
  <si>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</si>
  <si>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</si>
  <si>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</si>
  <si>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</si>
  <si>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</si>
  <si>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</si>
  <si>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</si>
  <si>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</si>
  <si>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</si>
  <si>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</si>
  <si>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</si>
  <si>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</si>
  <si>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</si>
  <si>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</si>
  <si>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</si>
  <si>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</si>
  <si>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</si>
  <si>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</si>
  <si>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</si>
  <si>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</si>
  <si>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</si>
  <si>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</si>
  <si>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</si>
  <si>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</si>
  <si>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</si>
  <si>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</si>
  <si>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</si>
  <si>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</si>
  <si>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</si>
  <si>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</si>
  <si>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</si>
  <si>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</si>
  <si>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</si>
  <si>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</si>
  <si>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</si>
  <si>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</si>
  <si>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</si>
  <si>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</si>
  <si>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</si>
  <si>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</si>
  <si>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</si>
  <si>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</si>
  <si>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</si>
  <si>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</si>
  <si>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</si>
  <si>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</si>
  <si>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</si>
  <si>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</si>
  <si>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</si>
  <si>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</si>
  <si>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</si>
  <si>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</si>
  <si>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</si>
  <si>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</si>
  <si>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</si>
  <si>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</si>
  <si>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</si>
  <si>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</si>
  <si>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</si>
  <si>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</si>
  <si>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</si>
  <si>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</si>
  <si>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</si>
  <si>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</si>
  <si>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</si>
  <si>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</si>
  <si>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</si>
  <si>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</si>
  <si>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</si>
  <si>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</si>
  <si>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</si>
  <si>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</si>
  <si>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</si>
  <si>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</si>
  <si>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</si>
  <si>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</si>
  <si>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</si>
  <si>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</si>
  <si>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</si>
  <si>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</si>
  <si>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</si>
  <si>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</si>
  <si>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</si>
  <si>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</si>
  <si>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</si>
  <si>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</si>
  <si>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</si>
  <si>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</si>
  <si>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</si>
  <si>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</si>
  <si>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</si>
  <si>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Oświadczam, że zapoznałem się z Regulaminem Funduszu Pożyczkowego SKAWA+ i akceptuję wszystkie jego zapisy</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</si>
  <si>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</si>
  <si>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</si>
  <si>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</si>
  <si>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</si>
  <si>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</si>
  <si>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</si>
  <si>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</si>
  <si>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</si>
  <si>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</si>
  <si>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</si>
  <si>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</si>
  <si>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</si>
  <si>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</si>
  <si>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</si>
  <si>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</si>
  <si>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</si>
  <si>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</si>
  <si>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</si>
  <si>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</si>
  <si>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</si>
  <si>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</si>
  <si>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</si>
  <si>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</si>
  <si>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</si>
  <si>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</si>
  <si>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</si>
  <si>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</si>
  <si>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</si>
  <si>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</si>
  <si>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</si>
  <si>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</si>
  <si>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</si>
  <si>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</si>
  <si>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</si>
  <si>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</si>
  <si>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</si>
  <si>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</si>
  <si>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</si>
  <si>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</si>
  <si>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</si>
  <si>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</si>
  <si>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</si>
  <si>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</si>
  <si>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</si>
  <si>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</si>
  <si>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</si>
  <si>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</si>
  <si>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</si>
  <si>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</si>
  <si>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</si>
  <si>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</si>
  <si>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</si>
  <si>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</si>
  <si>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</si>
  <si>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</si>
  <si>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</si>
  <si>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</si>
  <si>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</si>
  <si>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</si>
  <si>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</si>
  <si>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</si>
  <si>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</si>
  <si>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</si>
  <si>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</si>
  <si>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</si>
  <si>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</si>
  <si>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</si>
  <si>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</si>
  <si>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</si>
  <si>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</si>
  <si>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</si>
  <si>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</si>
  <si>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</si>
  <si>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</si>
  <si>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</si>
  <si>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</si>
  <si>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</si>
  <si>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</si>
  <si>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</si>
  <si>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</si>
  <si>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</si>
  <si>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</si>
  <si>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</si>
  <si>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</si>
  <si>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</si>
  <si>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</si>
  <si>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</si>
  <si>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</si>
  <si>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</si>
  <si>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</si>
  <si>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</si>
  <si>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</si>
  <si>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</si>
  <si>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</si>
  <si>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</si>
  <si>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</si>
  <si>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</si>
  <si>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</si>
  <si>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</si>
  <si>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</si>
  <si>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</si>
  <si>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</si>
  <si>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</si>
  <si>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</si>
  <si>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</si>
  <si>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</si>
  <si>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Śrdoki pieniężne w domu i na rachunkach bankowych, maklerskich, funduszach inwesycyjnych</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</si>
  <si>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</si>
  <si>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</si>
  <si>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</si>
  <si>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</si>
  <si>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</si>
  <si>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</si>
  <si>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</si>
  <si>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</si>
  <si>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</si>
  <si>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</si>
  <si>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</si>
  <si>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</si>
  <si>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</si>
  <si>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</si>
  <si>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</si>
  <si>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</si>
  <si>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</si>
  <si>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</si>
  <si>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</si>
  <si>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</si>
  <si>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</si>
  <si>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</si>
  <si>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</si>
  <si>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</si>
  <si>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</si>
  <si>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</si>
  <si>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</si>
  <si>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</si>
  <si>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</si>
  <si>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</si>
  <si>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</si>
  <si>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</si>
  <si>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</si>
  <si>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</si>
  <si>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</si>
  <si>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</si>
  <si>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</si>
  <si>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</si>
  <si>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</si>
  <si>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</si>
  <si>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</si>
  <si>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</si>
  <si>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</si>
  <si>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</si>
  <si>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</si>
  <si>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</si>
  <si>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</si>
  <si>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</si>
  <si>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</si>
  <si>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</si>
  <si>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</si>
  <si>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</si>
  <si>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</si>
  <si>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</si>
  <si>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</si>
  <si>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</si>
  <si>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</si>
  <si>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</si>
  <si>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</si>
  <si>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</si>
  <si>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</si>
  <si>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</si>
  <si>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</si>
  <si>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</si>
  <si>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</si>
  <si>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</si>
  <si>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</si>
  <si>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</si>
  <si>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</si>
  <si>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</si>
  <si>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</si>
  <si>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</si>
  <si>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</si>
  <si>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</si>
  <si>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</si>
  <si>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</si>
  <si>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</si>
  <si>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</si>
  <si>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</si>
  <si>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</si>
  <si>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</si>
  <si>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</si>
  <si>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</si>
  <si>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</si>
  <si>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</si>
  <si>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</si>
  <si>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</si>
  <si>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</si>
  <si>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</si>
  <si>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</si>
  <si>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</si>
  <si>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</si>
  <si>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</si>
  <si>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</si>
  <si>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</si>
  <si>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</si>
  <si>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</si>
  <si>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</si>
  <si>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</si>
  <si>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</si>
  <si>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</si>
  <si>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</si>
  <si>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</si>
  <si>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</si>
  <si>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</si>
  <si>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</si>
  <si>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</si>
  <si>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</si>
  <si>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</si>
  <si>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</si>
  <si>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</si>
  <si>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</si>
  <si>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Wniosek o pożyczkę Funduszu Pożyczkowego SKAWA +</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</si>
  <si>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</si>
  <si>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</si>
  <si>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</si>
  <si>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</si>
  <si>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</si>
  <si>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</si>
  <si>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</si>
  <si>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</si>
  <si>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</si>
  <si>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</si>
  <si>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</si>
  <si>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</si>
  <si>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</si>
  <si>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</si>
  <si>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</si>
  <si>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</si>
  <si>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</si>
  <si>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</si>
  <si>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</si>
  <si>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</si>
  <si>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</si>
  <si>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</si>
  <si>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</si>
  <si>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</si>
  <si>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</si>
  <si>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</si>
  <si>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</si>
  <si>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</si>
  <si>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</si>
  <si>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</si>
  <si>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</si>
  <si>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</si>
  <si>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</si>
  <si>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</si>
  <si>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</si>
  <si>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</si>
  <si>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</si>
  <si>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</si>
  <si>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</si>
  <si>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</si>
  <si>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Podanie danych do celów zawarcia i realizacji umowy pożyczki  ma charakter dobrowolny.  Konsekwencje niepodania danych osobowych wynikają z przepisów prawa, w tym uniemożliwiają udział w projekcie realizowanym w ramach  Umowy Linii Pożyczkowej nr MFR/3/LP/1/2022/U z dnia 24 marca 2022 roku. W szczególności taką konsekwencją będzie brak możliwości rozpatrzenia wniosku.</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</si>
  <si>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</si>
  <si>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</si>
  <si>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</si>
  <si>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</si>
  <si>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</si>
  <si>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</si>
  <si>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</si>
  <si>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</si>
  <si>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</si>
  <si>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</si>
  <si>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5"/>
        <color theme="1"/>
        <rFont val="Calibri"/>
        <family val="2"/>
        <charset val="238"/>
        <scheme val="minor"/>
      </rPr>
      <t>Stowarzyszenie „Samorządowe Centrum Przedsiębiorczości i Rozwoju” z siedzibą w Suchej Beskidzkiej przy ul. Mickiewicza 175, 34-200 Sucha Beskidzka (SSCPiR)</t>
    </r>
    <r>
      <rPr>
        <sz val="8.5"/>
        <color theme="1"/>
        <rFont val="Calibri"/>
        <family val="2"/>
        <charset val="238"/>
        <scheme val="minor"/>
      </rPr>
      <t>,  związanych z  wdrożeniem i zarządzaniem Umową Linii Pożyczkowej w zakresie w jakim dotyczy realizacja umowy, w szczególności w związku z procesem udzielenia pożyczki, monitorowania realizacji zawartej w tym celu umowy oraz realizacji procesów sprawozdawczości, monitoringu, ewaluacji, kontroli i audytu.</t>
    </r>
  </si>
  <si>
    <r>
      <rPr>
        <b/>
        <sz val="8.5"/>
        <color theme="1"/>
        <rFont val="Calibri"/>
        <family val="2"/>
        <charset val="238"/>
        <scheme val="minor"/>
      </rPr>
      <t>Administratorem</t>
    </r>
    <r>
      <rPr>
        <sz val="8.5"/>
        <color theme="1"/>
        <rFont val="Calibri"/>
        <family val="2"/>
        <charset val="238"/>
        <scheme val="minor"/>
      </rPr>
      <t xml:space="preserve"> Pani/Pana danych osobowych jest </t>
    </r>
    <r>
      <rPr>
        <b/>
        <sz val="8.5"/>
        <color theme="1"/>
        <rFont val="Calibri"/>
        <family val="2"/>
        <charset val="238"/>
        <scheme val="minor"/>
      </rPr>
      <t>Stowarzyszenie "Samorządowe Centrum Przedsiębiorczości i Rozwoju" w Suchej Beskidzkiej</t>
    </r>
    <r>
      <rPr>
        <sz val="8.5"/>
        <color theme="1"/>
        <rFont val="Calibri"/>
        <family val="2"/>
        <charset val="238"/>
        <scheme val="minor"/>
      </rPr>
      <t xml:space="preserve"> (34 - 200 Sucha Beskidzka) przy ulicy Mickiewicza 175</t>
    </r>
  </si>
  <si>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</si>
  <si>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</si>
  <si>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</si>
  <si>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</si>
  <si>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</si>
  <si>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</si>
  <si>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</si>
  <si>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</si>
  <si>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</si>
  <si>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</si>
  <si>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</si>
  <si>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</si>
  <si>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</si>
  <si>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</si>
  <si>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</si>
  <si>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</si>
  <si>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</si>
  <si>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</si>
  <si>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</si>
  <si>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</si>
  <si>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</si>
  <si>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</si>
  <si>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</si>
  <si>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</si>
  <si>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</si>
  <si>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</si>
  <si>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</si>
  <si>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</si>
  <si>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</si>
  <si>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</si>
  <si>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</si>
  <si>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</si>
  <si>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</si>
  <si>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</si>
  <si>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</si>
  <si>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</si>
  <si>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</si>
  <si>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</si>
  <si>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</si>
  <si>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</si>
  <si>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</si>
  <si>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</si>
  <si>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Załącznik nr 3 do Regulaminu Funduszu Pożyczkowego "SKAWA+"</t>
  </si>
  <si>
    <t>Załącznik nr 4 do Regulaminu Funduszu Pożyczkowego "SKAWA+"</t>
  </si>
  <si>
    <t>Załącznik nr 5 do Regulaminu Funduszu Pożyczkowego "SKAWA+"</t>
  </si>
  <si>
    <t>Załącznik nr 6 do Regulaminu Funduszu Pożyczkowego "SKAWA+"</t>
  </si>
  <si>
    <t>Załącznik nr 9 do Regulaminu Funduszu Pożyczkowego "SKAWA+"</t>
  </si>
  <si>
    <t>Załącznik nr 7 do Regulaminu Funduszu Pożyczkowego "SKAWA+"</t>
  </si>
  <si>
    <t>Załącznik nr 8 do Regulaminu Funduszu Pożyczkowego "SKAWA+"</t>
  </si>
  <si>
    <t>Załącznik nr 10 do Regulaminu Funduszu Pożyczkowego "SKAWA+"</t>
  </si>
  <si>
    <t>Zdolnośc do spłaty pożyczki</t>
  </si>
  <si>
    <t>Historia pożyczkowa</t>
  </si>
  <si>
    <t>Ryzyko przedsięwzięcia</t>
  </si>
  <si>
    <t>Czas trwania przedsiębiorstwa</t>
  </si>
  <si>
    <t>Analiza wskaźnikowa</t>
  </si>
  <si>
    <t>Załącznik nr 19 do Regulaminu Funduszu Pożyczkowego "SKAWA+"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</si>
  <si>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</si>
  <si>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</si>
  <si>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</si>
  <si>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</si>
  <si>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</si>
  <si>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</si>
  <si>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</si>
  <si>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</si>
  <si>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</si>
  <si>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Starter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t>
  </si>
  <si>
    <t>Wskaźnik rentowności</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</si>
  <si>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
7) W przypadku startera (do 6 miesięcy prowadzenia działalności gospodarczej nie wylicza się wskaźnika. Otrzymuje on 1 punkt.</t>
  </si>
  <si>
    <t>1) Starter – osoba nie prowadząca działalności gospodarczej lub osoba/spółka prowadząca działalność gospodarczą nie dłużej niż 6 miesięcy – 0 punktów.
2) Młoda firma – przedsiębiorstwo działające od 6 miesięcy jednak nie dłużej niż 18 miesięcy – 1 punkt.
3) Wzrost – przedsiębiorstwo działające od 18 miesięcy, jednakże nie dłużej niż 36 miesięcy – 2 punkty.
4) Rozwój – przedsiębiorstwo działające od 36 miesięcy, jednakże nie dłużej niż 48 miesięcy – 4 punkty.
5) Przedsiębiorstwo działające od 48 miesięcy.  – 7 punktów.</t>
  </si>
  <si>
    <t xml:space="preserve">Wylicza się jako stosunek sumy kapitałów obcych do sumy bilansowej ogółem.
1) Powyżej 80% - 0 punktów
2) Powyżej 50% do 80% włącznie – 2 punkty
3) Do 50% włącznie – 3 punkty
4) W przypadku startera (do 6 miesięcy prowadzenia działalności gospodarczej nie wylicza się wskaźnika. Otrzymuje on 1 punkt
</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</si>
  <si>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</si>
  <si>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</si>
  <si>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</si>
  <si>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</si>
  <si>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</si>
  <si>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</si>
  <si>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</si>
  <si>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</si>
  <si>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</si>
  <si>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</si>
  <si>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</si>
  <si>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</si>
  <si>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</si>
  <si>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</si>
  <si>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</si>
  <si>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</si>
  <si>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</si>
  <si>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</si>
  <si>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</si>
  <si>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</si>
  <si>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</si>
  <si>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</si>
  <si>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</si>
  <si>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</si>
  <si>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</si>
  <si>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</si>
  <si>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</si>
  <si>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</si>
  <si>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</si>
  <si>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</si>
  <si>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</si>
  <si>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</si>
  <si>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</si>
  <si>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</si>
  <si>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</si>
  <si>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</si>
  <si>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</si>
  <si>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</si>
  <si>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</si>
  <si>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</si>
  <si>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</si>
  <si>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</si>
  <si>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</si>
  <si>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</si>
  <si>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</si>
  <si>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</si>
  <si>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</si>
  <si>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</si>
  <si>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</si>
  <si>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</si>
  <si>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</si>
  <si>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</si>
  <si>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</si>
  <si>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</si>
  <si>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</si>
  <si>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</si>
  <si>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</si>
  <si>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</si>
  <si>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r>
      <t xml:space="preserve">Wyrażam zgodę na przetwarzanie danych objętych tajemnicą bankową, przez </t>
    </r>
    <r>
      <rPr>
        <b/>
        <sz val="8.5"/>
        <color theme="1"/>
        <rFont val="Calibri"/>
        <family val="2"/>
        <charset val="238"/>
        <scheme val="minor"/>
      </rPr>
      <t>SSCPiR</t>
    </r>
    <r>
      <rPr>
        <sz val="8.5"/>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i przepisami prawa, jak też w celach związanych ze złożeniem i realizacją niniejszego wniosku, wykonaniem umowy pożyczki, Umowy Linii Pożyczkowej oraz realizacją przedsięwzięcia określonego we wniosku pożyczkowym.</t>
    </r>
  </si>
  <si>
    <t>W zakresie danych osobowych przetwarzanych w celach związanych ze złożeniem Wniosku Pożyczkowego, jego realizacją, zawarcia Umowy Pożyczkowej, wykonania Umowy Pożyczkowej, w tym kontroli, monitoringu i sprawozdawczości.</t>
  </si>
  <si>
    <r>
      <rPr>
        <b/>
        <sz val="8.5"/>
        <color theme="1"/>
        <rFont val="Calibri"/>
        <family val="2"/>
        <charset val="238"/>
        <scheme val="minor"/>
      </rPr>
      <t>Spółka z ograniczoną odpowiedzialnością Małopolski Fundusz Rozwoju</t>
    </r>
    <r>
      <rPr>
        <sz val="8.5"/>
        <color theme="1"/>
        <rFont val="Calibri"/>
        <family val="2"/>
        <charset val="238"/>
        <scheme val="minor"/>
      </rPr>
      <t xml:space="preserve"> z siedziba w Krakowie (31 - 553 Kraków) przy ulicy Cystersów 9 przetwarza dane osobowe na podstawie Umowy Linii Pożyczkowej nr MFR/3/LP/1/2022/U zawartej ze </t>
    </r>
    <r>
      <rPr>
        <b/>
        <sz val="8.5"/>
        <color theme="1"/>
        <rFont val="Calibri"/>
        <family val="2"/>
        <charset val="238"/>
        <scheme val="minor"/>
      </rPr>
      <t>Stowarzyszeniem "Samorządowe Centrum Przedsiębiorczości i Rozwoju" w Suchej Beskidzkiej</t>
    </r>
    <r>
      <rPr>
        <sz val="8.5"/>
        <color theme="1"/>
        <rFont val="Calibri"/>
        <family val="2"/>
        <charset val="238"/>
        <scheme val="minor"/>
      </rPr>
      <t xml:space="preserve"> dnia 24 marca 2022 roku oraz załącznika nr 7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</si>
  <si>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</si>
  <si>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</si>
  <si>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</si>
  <si>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</si>
  <si>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</si>
  <si>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</si>
  <si>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</si>
  <si>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</si>
  <si>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</si>
  <si>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</si>
  <si>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</si>
  <si>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</si>
  <si>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</si>
  <si>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</si>
  <si>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</si>
  <si>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</si>
  <si>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</si>
  <si>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</si>
  <si>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</si>
  <si>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</si>
  <si>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</si>
  <si>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</si>
  <si>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</si>
  <si>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</si>
  <si>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</si>
  <si>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</si>
  <si>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</si>
  <si>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</si>
  <si>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</si>
  <si>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</si>
  <si>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</si>
  <si>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</si>
  <si>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</si>
  <si>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Załącznik nr 2 do Regulaminu Funduszu Pożyczkowego "SKAWA+"</t>
  </si>
  <si>
    <t>Poręczenie osoby fizycznej i/lub prawnej*</t>
  </si>
  <si>
    <t>Cel Pożyczki</t>
  </si>
  <si>
    <t>Status Przedsiębiorcy</t>
  </si>
  <si>
    <t>Branża</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</si>
  <si>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związanych z  wdrożeniem i zarządzaniem Umową Linii Pożyczkowej 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</si>
  <si>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i przepisami prawa, jak też w celach związanych ze złożeniem i realizacją niniejszego wniosku, wykonaniem umowy pożyczki, Umowy Linii Pożyczkowej oraz realizacją przedsięwzięcia określonego we wniosku pożyczkowym.</t>
    </r>
  </si>
  <si>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</si>
  <si>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MFR/3/LP/1/2022/U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24 marca 2022 roku oraz załącznika nr 7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</si>
  <si>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t>Formularz F10-S+; Klauzula informacyjna RODO; wyd. 1 z dn. 01.03.2023 r.</t>
  </si>
  <si>
    <r>
      <t xml:space="preserve">usunięcia danych przetwarzanych bezpodstawnie i bezprawnie (prawo do bycia zapomnianym – w </t>
    </r>
    <r>
      <rPr>
        <b/>
        <sz val="8.5"/>
        <color theme="1"/>
        <rFont val="Calibri"/>
        <family val="2"/>
        <charset val="238"/>
        <scheme val="minor"/>
      </rPr>
      <t>art. 17 RODO</t>
    </r>
    <r>
      <rPr>
        <sz val="8.5"/>
        <color theme="1"/>
        <rFont val="Calibri"/>
        <family val="2"/>
        <charset val="238"/>
        <scheme val="minor"/>
      </rPr>
      <t>)</t>
    </r>
  </si>
  <si>
    <r>
      <t xml:space="preserve">ograniczenia przetwarzania danych (tzn. wstrzymanie operacji na danych lub nieusuwanie danych – stosownie do złożonego wniosku –  </t>
    </r>
    <r>
      <rPr>
        <b/>
        <sz val="8.5"/>
        <color theme="1"/>
        <rFont val="Calibri"/>
        <family val="2"/>
        <charset val="238"/>
        <scheme val="minor"/>
      </rPr>
      <t>art. 18 RODO</t>
    </r>
    <r>
      <rPr>
        <sz val="8.5"/>
        <color theme="1"/>
        <rFont val="Calibri"/>
        <family val="2"/>
        <charset val="238"/>
        <scheme val="minor"/>
      </rPr>
      <t>)</t>
    </r>
  </si>
  <si>
    <r>
      <t xml:space="preserve">prawo do wniesienia sprzeciwu wobec przetwarzania danych w przypadkach wskazanych w </t>
    </r>
    <r>
      <rPr>
        <b/>
        <sz val="8.5"/>
        <color theme="1"/>
        <rFont val="Calibri"/>
        <family val="2"/>
        <charset val="238"/>
        <scheme val="minor"/>
      </rPr>
      <t>art. 21 RODO</t>
    </r>
    <r>
      <rPr>
        <sz val="8.5"/>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</si>
  <si>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8.5"/>
        <color theme="1"/>
        <rFont val="Calibri"/>
        <family val="2"/>
        <charset val="238"/>
        <scheme val="minor"/>
      </rPr>
      <t>art. 20 RODO</t>
    </r>
    <r>
      <rPr>
        <sz val="8.5"/>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</si>
  <si>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8.5"/>
        <color theme="1"/>
        <rFont val="Calibri"/>
        <family val="2"/>
        <charset val="238"/>
        <scheme val="minor"/>
      </rPr>
      <t>art. 6 ust. 1 lit. a) lub art. 9 ust. 2 lit. a RODO</t>
    </r>
    <r>
      <rPr>
        <sz val="8.5"/>
        <color theme="1"/>
        <rFont val="Calibri"/>
        <family val="2"/>
        <charset val="238"/>
        <scheme val="minor"/>
      </rPr>
      <t>)</t>
    </r>
  </si>
  <si>
    <t>Formularz F10-S+; Klauzula informacyjna RODO; wyd. 2 z dn. 01.01.2024</t>
  </si>
  <si>
    <t>Formularz F10-S+; Klauzula informacyjna RODO; wyd. 2 z dn. 01.01.20234</t>
  </si>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</sst>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0.00\ &quot;zł&quot;;[Red]\-#,##0.00\ &quot;zł&quot;"/>
    <numFmt numFmtId="43" formatCode="_-* #,##0.00\ _z_ł_-;\-* #,##0.00\ _z_ł_-;_-* &quot;-&quot;??\ _z_ł_-;_-@_-"/>
    <numFmt numFmtId="164" formatCode="#,##0.00_ ;[Red]\-#,##0.00\ "/>
    <numFmt numFmtId="165"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s>
  <cellStyleXfs count="4">
    <xf numFmtId="0" fontId="0" fillId="0" borderId="0"/>
    <xf numFmtId="43"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43"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5"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2" fillId="0" borderId="1" xfId="0" applyFont="1" applyBorder="1" applyAlignment="1">
      <alignment horizontal="center" vertical="center"/>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0" fillId="0" borderId="0" xfId="0" applyFont="1"/>
    <xf numFmtId="0" fontId="2" fillId="0" borderId="0" xfId="0"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pplyProtection="1">
      <alignment horizontal="center" vertical="center" wrapText="1"/>
      <protection locked="0"/>
    </xf>
    <xf numFmtId="164"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8" fontId="6" fillId="2" borderId="1" xfId="0" applyNumberFormat="1" applyFont="1" applyFill="1" applyBorder="1" applyAlignment="1" applyProtection="1">
      <alignment horizontal="center"/>
      <protection locked="0"/>
    </xf>
    <xf numFmtId="0" fontId="14" fillId="0" borderId="1" xfId="0" applyFont="1" applyBorder="1" applyAlignment="1">
      <alignment horizontal="center"/>
    </xf>
    <xf numFmtId="0" fontId="6" fillId="0" borderId="1" xfId="0" applyFont="1" applyBorder="1" applyAlignment="1">
      <alignment horizont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14"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8" fontId="8" fillId="0" borderId="1" xfId="0" applyNumberFormat="1" applyFont="1" applyBorder="1" applyAlignment="1">
      <alignment horizontal="center"/>
    </xf>
    <xf numFmtId="0" fontId="44" fillId="0" borderId="15" xfId="0" applyFont="1" applyBorder="1" applyAlignment="1">
      <alignment horizontal="right" vertical="center"/>
    </xf>
    <xf numFmtId="0" fontId="3" fillId="0" borderId="1" xfId="0" applyFont="1" applyBorder="1" applyAlignment="1">
      <alignment horizontal="center" vertical="center" wrapText="1"/>
    </xf>
    <xf numFmtId="0" fontId="13" fillId="0" borderId="1" xfId="0" applyFont="1" applyBorder="1" applyAlignment="1">
      <alignment horizontal="center"/>
    </xf>
    <xf numFmtId="8" fontId="6" fillId="0" borderId="1" xfId="0" applyNumberFormat="1"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8" fillId="0" borderId="1" xfId="0" applyFont="1" applyBorder="1" applyAlignment="1">
      <alignment horizontal="center"/>
    </xf>
    <xf numFmtId="0" fontId="3" fillId="0" borderId="1" xfId="0" applyFont="1" applyBorder="1" applyAlignment="1">
      <alignment horizontal="center"/>
    </xf>
    <xf numFmtId="0" fontId="6" fillId="2" borderId="1" xfId="0" applyFont="1" applyFill="1" applyBorder="1" applyAlignment="1" applyProtection="1">
      <alignment horizontal="center" wrapText="1"/>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8" fontId="1" fillId="2" borderId="1" xfId="0" applyNumberFormat="1" applyFont="1" applyFill="1" applyBorder="1" applyAlignment="1" applyProtection="1">
      <alignment horizontal="center"/>
      <protection locked="0"/>
    </xf>
    <xf numFmtId="8" fontId="1" fillId="0" borderId="1" xfId="0" applyNumberFormat="1" applyFont="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0" fontId="9" fillId="0" borderId="11" xfId="0" applyFont="1" applyBorder="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xf>
    <xf numFmtId="49" fontId="1" fillId="2" borderId="1" xfId="0" applyNumberFormat="1" applyFont="1" applyFill="1" applyBorder="1" applyAlignment="1" applyProtection="1">
      <alignment horizontal="center"/>
      <protection locked="0"/>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1" fillId="2" borderId="1" xfId="0" applyFont="1" applyFill="1" applyBorder="1" applyAlignment="1" applyProtection="1">
      <alignment horizontal="center"/>
      <protection locked="0"/>
    </xf>
    <xf numFmtId="0" fontId="3" fillId="0" borderId="18" xfId="0" applyFont="1" applyBorder="1" applyAlignment="1">
      <alignment horizontal="center" wrapText="1"/>
    </xf>
    <xf numFmtId="0" fontId="3" fillId="0" borderId="18" xfId="0" applyFont="1" applyBorder="1" applyAlignment="1">
      <alignment horizontal="center"/>
    </xf>
    <xf numFmtId="0" fontId="2" fillId="0" borderId="17" xfId="0" applyFont="1" applyBorder="1" applyAlignment="1">
      <alignment horizontal="center" vertical="center" wrapText="1"/>
    </xf>
    <xf numFmtId="0" fontId="7" fillId="0" borderId="0" xfId="0" applyFont="1" applyAlignment="1">
      <alignment horizontal="left"/>
    </xf>
    <xf numFmtId="0" fontId="7" fillId="0" borderId="0" xfId="0" applyFont="1" applyAlignment="1">
      <alignment horizontal="left" wrapText="1"/>
    </xf>
    <xf numFmtId="0" fontId="8" fillId="0" borderId="1" xfId="0" applyFont="1" applyBorder="1" applyAlignment="1">
      <alignment horizontal="center" wrapText="1"/>
    </xf>
    <xf numFmtId="0" fontId="8" fillId="0" borderId="1" xfId="0" applyFont="1" applyBorder="1" applyAlignment="1">
      <alignment horizontal="center" vertical="center" wrapText="1"/>
    </xf>
    <xf numFmtId="0" fontId="1"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6" fillId="2" borderId="1" xfId="0" applyFont="1" applyFill="1" applyBorder="1" applyAlignment="1" applyProtection="1">
      <alignment horizontal="center"/>
      <protection locked="0"/>
    </xf>
    <xf numFmtId="0" fontId="12" fillId="6" borderId="0" xfId="0" applyFont="1" applyFill="1" applyAlignment="1">
      <alignment horizontal="center"/>
    </xf>
    <xf numFmtId="0" fontId="21" fillId="5" borderId="0" xfId="0" applyFont="1" applyFill="1" applyAlignment="1">
      <alignment horizontal="center"/>
    </xf>
    <xf numFmtId="0" fontId="49" fillId="0" borderId="0" xfId="0" applyFont="1" applyAlignment="1">
      <alignment horizontal="left" wrapText="1"/>
    </xf>
    <xf numFmtId="0" fontId="49" fillId="0" borderId="0" xfId="0" applyFont="1" applyAlignment="1">
      <alignment horizontal="left" vertical="center" wrapText="1"/>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3" fillId="0" borderId="1" xfId="0" applyFont="1" applyBorder="1" applyAlignment="1">
      <alignment horizontal="left"/>
    </xf>
    <xf numFmtId="0" fontId="3"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1" xfId="0" applyFont="1" applyFill="1" applyBorder="1" applyAlignment="1" applyProtection="1">
      <alignment horizontal="center" vertic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10" fillId="0" borderId="9" xfId="0" applyFont="1" applyBorder="1" applyAlignment="1">
      <alignment horizont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3" xfId="0" applyFont="1" applyBorder="1" applyAlignment="1">
      <alignment horizontal="center" vertical="center"/>
    </xf>
    <xf numFmtId="0" fontId="3" fillId="0" borderId="3" xfId="0" applyFont="1" applyBorder="1" applyAlignment="1">
      <alignment horizontal="center" vertical="center" wrapText="1"/>
    </xf>
    <xf numFmtId="3" fontId="1" fillId="2" borderId="1" xfId="0" applyNumberFormat="1"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0" borderId="0" xfId="0" applyFont="1" applyAlignment="1">
      <alignment horizontal="center"/>
    </xf>
    <xf numFmtId="0" fontId="3" fillId="0" borderId="1" xfId="0" applyFont="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164" fontId="7" fillId="2" borderId="1" xfId="0" applyNumberFormat="1" applyFont="1" applyFill="1" applyBorder="1" applyAlignment="1" applyProtection="1">
      <alignment horizontal="center"/>
      <protection locked="0"/>
    </xf>
    <xf numFmtId="8" fontId="16" fillId="0" borderId="1" xfId="0" applyNumberFormat="1" applyFont="1" applyBorder="1" applyAlignment="1">
      <alignment horizontal="center"/>
    </xf>
    <xf numFmtId="164" fontId="15"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8" fontId="7" fillId="0" borderId="1" xfId="0" applyNumberFormat="1" applyFont="1" applyBorder="1" applyAlignment="1">
      <alignment horizontal="center"/>
    </xf>
    <xf numFmtId="164" fontId="16" fillId="0" borderId="1" xfId="0" applyNumberFormat="1" applyFont="1" applyBorder="1" applyAlignment="1">
      <alignment horizontal="center"/>
    </xf>
    <xf numFmtId="8" fontId="15" fillId="0" borderId="1" xfId="0" applyNumberFormat="1" applyFont="1" applyBorder="1" applyAlignment="1">
      <alignment horizont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xf>
    <xf numFmtId="0" fontId="6" fillId="0" borderId="1" xfId="0" applyFont="1" applyBorder="1" applyAlignment="1">
      <alignment horizontal="center" vertical="center"/>
    </xf>
    <xf numFmtId="10" fontId="1" fillId="2" borderId="1" xfId="2" applyNumberFormat="1" applyFont="1" applyFill="1" applyBorder="1" applyAlignment="1" applyProtection="1">
      <alignment horizontal="center" vertical="center"/>
      <protection locked="0"/>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0" fontId="0" fillId="2" borderId="1" xfId="0" applyFill="1" applyBorder="1" applyAlignment="1" applyProtection="1">
      <alignment horizontal="center" vertical="center"/>
      <protection locked="0"/>
    </xf>
    <xf numFmtId="0" fontId="5" fillId="0" borderId="1" xfId="0" applyFont="1" applyBorder="1" applyAlignment="1">
      <alignment horizontal="center" vertical="center"/>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1" xfId="0"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5" fillId="0" borderId="18" xfId="0" applyFont="1" applyBorder="1" applyAlignment="1">
      <alignment horizontal="center" vertical="center"/>
    </xf>
    <xf numFmtId="0" fontId="5" fillId="0" borderId="17" xfId="0" applyFont="1" applyBorder="1" applyAlignment="1">
      <alignment horizontal="center" vertical="center"/>
    </xf>
    <xf numFmtId="0" fontId="5" fillId="0" borderId="19" xfId="0" applyFont="1" applyBorder="1" applyAlignment="1">
      <alignment horizontal="center" vertical="center"/>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13" fillId="0" borderId="0" xfId="0" applyFont="1" applyAlignment="1">
      <alignment horizontal="center" vertical="center"/>
    </xf>
    <xf numFmtId="0" fontId="13" fillId="0" borderId="6" xfId="0" applyFont="1" applyBorder="1" applyAlignment="1">
      <alignment horizontal="center" vertical="center"/>
    </xf>
    <xf numFmtId="0" fontId="33"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8" fillId="0" borderId="18"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1" fillId="0" borderId="1"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1" fillId="0" borderId="18" xfId="0" applyFont="1" applyBorder="1" applyAlignment="1">
      <alignment horizontal="left"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 xfId="0" applyFont="1" applyBorder="1" applyAlignment="1">
      <alignment horizontal="left" vertical="center" wrapText="1"/>
    </xf>
    <xf numFmtId="0" fontId="5" fillId="0" borderId="0" xfId="0" applyFont="1" applyAlignment="1">
      <alignment horizontal="left"/>
    </xf>
    <xf numFmtId="0" fontId="6" fillId="0" borderId="1" xfId="0" applyFont="1" applyBorder="1" applyAlignment="1">
      <alignment horizontal="center" vertical="center" wrapText="1"/>
    </xf>
    <xf numFmtId="0" fontId="26" fillId="0" borderId="1" xfId="0" applyFont="1" applyBorder="1" applyAlignment="1">
      <alignment horizontal="center" wrapText="1"/>
    </xf>
    <xf numFmtId="0" fontId="39" fillId="0" borderId="1" xfId="0" applyFont="1" applyBorder="1" applyAlignment="1">
      <alignment horizontal="center" wrapText="1"/>
    </xf>
    <xf numFmtId="0" fontId="26" fillId="0" borderId="1" xfId="0" applyFont="1" applyBorder="1" applyAlignment="1">
      <alignment horizontal="left"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3"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8" fillId="0" borderId="23" xfId="0" applyFont="1" applyBorder="1" applyAlignment="1">
      <alignment horizontal="center" vertical="center" wrapText="1"/>
    </xf>
    <xf numFmtId="0" fontId="14" fillId="0" borderId="1" xfId="0" applyFont="1" applyBorder="1" applyAlignment="1">
      <alignment horizontal="center" vertical="center" wrapText="1"/>
    </xf>
    <xf numFmtId="0" fontId="26" fillId="0" borderId="18" xfId="0" applyFont="1" applyBorder="1" applyAlignment="1">
      <alignment horizontal="left"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9" fillId="0" borderId="1" xfId="0" applyFont="1" applyBorder="1" applyAlignment="1">
      <alignment horizontal="center" wrapText="1"/>
    </xf>
    <xf numFmtId="0" fontId="44" fillId="0" borderId="1" xfId="0" applyFont="1" applyBorder="1" applyAlignment="1">
      <alignment horizontal="center"/>
    </xf>
    <xf numFmtId="0" fontId="44" fillId="0" borderId="18" xfId="0" applyFont="1" applyBorder="1" applyAlignment="1">
      <alignment horizontal="center"/>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5" fillId="0" borderId="0" xfId="0" applyFont="1" applyAlignment="1">
      <alignment horizontal="center"/>
    </xf>
    <xf numFmtId="0" fontId="6" fillId="2" borderId="1" xfId="0" applyFont="1" applyFill="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 xfId="0" applyFont="1" applyBorder="1" applyAlignment="1">
      <alignment horizontal="center" vertic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0" fillId="0" borderId="1" xfId="0" applyBorder="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21" xfId="0" applyFont="1" applyBorder="1" applyAlignment="1">
      <alignment horizontal="center" vertic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13"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8" fontId="6" fillId="2" borderId="26" xfId="0" applyNumberFormat="1" applyFont="1" applyFill="1" applyBorder="1" applyAlignment="1" applyProtection="1">
      <alignment horizontal="center" wrapText="1"/>
      <protection locked="0"/>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6" fillId="2" borderId="24" xfId="0" applyFont="1" applyFill="1" applyBorder="1" applyAlignment="1" applyProtection="1">
      <alignment horizont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164" fontId="6" fillId="2" borderId="1" xfId="0" applyNumberFormat="1" applyFont="1" applyFill="1" applyBorder="1" applyAlignment="1" applyProtection="1">
      <alignment horizontal="center"/>
      <protection locked="0"/>
    </xf>
    <xf numFmtId="164" fontId="6" fillId="2" borderId="24" xfId="0" applyNumberFormat="1" applyFont="1" applyFill="1" applyBorder="1" applyAlignment="1" applyProtection="1">
      <alignment horizontal="center"/>
      <protection locked="0"/>
    </xf>
    <xf numFmtId="164" fontId="6" fillId="2" borderId="26" xfId="0" applyNumberFormat="1" applyFont="1" applyFill="1" applyBorder="1" applyAlignment="1" applyProtection="1">
      <alignment horizontal="center"/>
      <protection locked="0"/>
    </xf>
    <xf numFmtId="164"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1" fillId="2" borderId="24" xfId="0" applyNumberFormat="1" applyFont="1" applyFill="1" applyBorder="1" applyAlignment="1" applyProtection="1">
      <alignment horizontal="center" vertical="center" wrapText="1"/>
      <protection locked="0"/>
    </xf>
    <xf numFmtId="0" fontId="1" fillId="2" borderId="26" xfId="0" applyFont="1" applyFill="1" applyBorder="1" applyAlignment="1" applyProtection="1">
      <alignment horizontal="center" vertical="center" wrapText="1"/>
      <protection locked="0"/>
    </xf>
    <xf numFmtId="164" fontId="1" fillId="2" borderId="26" xfId="0" applyNumberFormat="1" applyFont="1" applyFill="1" applyBorder="1" applyAlignment="1" applyProtection="1">
      <alignment horizontal="center" vertical="center" wrapText="1"/>
      <protection locked="0"/>
    </xf>
    <xf numFmtId="164"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1" xfId="0" applyNumberFormat="1"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0" fontId="8" fillId="0" borderId="24" xfId="0" applyFont="1" applyBorder="1" applyAlignment="1">
      <alignment horizontal="center"/>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wrapText="1"/>
    </xf>
    <xf numFmtId="0" fontId="8" fillId="0" borderId="17" xfId="0" applyFont="1" applyBorder="1" applyAlignment="1">
      <alignment horizontal="center"/>
    </xf>
    <xf numFmtId="0" fontId="2" fillId="0" borderId="17" xfId="0" applyFont="1" applyBorder="1" applyAlignment="1">
      <alignment horizontal="center" vertical="center"/>
    </xf>
    <xf numFmtId="0" fontId="2" fillId="0" borderId="24" xfId="0" applyFont="1" applyBorder="1" applyAlignment="1">
      <alignment horizont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2" fontId="0" fillId="0" borderId="28" xfId="0" applyNumberFormat="1" applyBorder="1" applyAlignment="1">
      <alignment horizontal="center"/>
    </xf>
    <xf numFmtId="2" fontId="0" fillId="0" borderId="29" xfId="0" applyNumberFormat="1" applyBorder="1" applyAlignment="1">
      <alignment horizontal="center"/>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0" fontId="2" fillId="0" borderId="18" xfId="0" applyFont="1" applyBorder="1" applyAlignment="1">
      <alignment horizont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14" fontId="6" fillId="2" borderId="18" xfId="0" applyNumberFormat="1"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0" fontId="6" fillId="2" borderId="34"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6" fillId="0" borderId="32" xfId="0" applyFont="1" applyBorder="1" applyAlignment="1">
      <alignment horizontal="center" wrapText="1"/>
    </xf>
    <xf numFmtId="0" fontId="3" fillId="0" borderId="41" xfId="0" applyFont="1" applyBorder="1" applyAlignment="1">
      <alignment horizontal="center" wrapText="1"/>
    </xf>
    <xf numFmtId="0" fontId="1" fillId="0" borderId="24"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0" fillId="0" borderId="0" xfId="0" applyAlignment="1">
      <alignment horizontal="center"/>
    </xf>
    <xf numFmtId="0" fontId="6" fillId="0" borderId="1" xfId="0" applyFont="1" applyBorder="1" applyAlignment="1">
      <alignment horizontal="left"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27" fillId="0" borderId="1" xfId="3" applyFont="1" applyBorder="1" applyAlignment="1">
      <alignment horizontal="center" vertical="center"/>
    </xf>
    <xf numFmtId="0" fontId="27" fillId="0" borderId="1" xfId="3" applyFont="1" applyBorder="1" applyAlignment="1">
      <alignment horizontal="center" vertical="center" wrapText="1"/>
    </xf>
    <xf numFmtId="0" fontId="28" fillId="0" borderId="1" xfId="3" applyFont="1" applyBorder="1" applyAlignment="1">
      <alignment horizontal="center" vertical="center" wrapText="1"/>
    </xf>
    <xf numFmtId="0" fontId="23" fillId="0" borderId="1" xfId="0" applyFont="1" applyBorder="1" applyAlignment="1">
      <alignment horizontal="center"/>
    </xf>
    <xf numFmtId="0" fontId="1" fillId="2" borderId="17" xfId="0" applyFont="1" applyFill="1" applyBorder="1" applyAlignment="1" applyProtection="1">
      <alignment horizontal="center"/>
      <protection locked="0"/>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26" fillId="0" borderId="1" xfId="0" applyFont="1" applyBorder="1" applyAlignment="1">
      <alignment horizontal="center" vertical="center" wrapText="1"/>
    </xf>
    <xf numFmtId="0" fontId="40" fillId="0" borderId="1" xfId="0" applyFont="1" applyBorder="1" applyAlignment="1">
      <alignment horizontal="center"/>
    </xf>
    <xf numFmtId="0" fontId="40" fillId="0" borderId="18" xfId="0" applyFont="1" applyBorder="1" applyAlignment="1">
      <alignment horizontal="center"/>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27" xfId="0" applyFont="1" applyBorder="1" applyAlignment="1">
      <alignment horizontal="center" vertical="center" wrapText="1"/>
    </xf>
    <xf numFmtId="0" fontId="7" fillId="0" borderId="1" xfId="0" applyFont="1" applyBorder="1" applyAlignment="1">
      <alignment horizontal="left" vertical="center" wrapText="1"/>
    </xf>
    <xf numFmtId="0" fontId="26"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left" vertical="center" wrapText="1"/>
    </xf>
    <xf numFmtId="0" fontId="1" fillId="0" borderId="1" xfId="0" applyFont="1" applyBorder="1" applyAlignment="1" applyProtection="1">
      <alignment horizontal="center"/>
      <protection locked="0"/>
    </xf>
    <xf numFmtId="0" fontId="6" fillId="0" borderId="0" xfId="0" applyFont="1" applyAlignment="1" applyProtection="1">
      <alignment horizontal="center"/>
      <protection locked="0"/>
    </xf>
    <xf numFmtId="0" fontId="29" fillId="4" borderId="1"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xf numFmtId="0" fontId="13" fillId="0" borderId="1" xfId="0" applyFont="1" applyBorder="1" applyAlignment="1">
      <alignment horizontal="center" vertic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0" fontId="1" fillId="0" borderId="11" xfId="0" applyFont="1" applyBorder="1" applyAlignment="1">
      <alignment horizontal="center"/>
    </xf>
    <xf numFmtId="0" fontId="2" fillId="0" borderId="11" xfId="0" applyFont="1" applyBorder="1" applyAlignment="1">
      <alignment horizontal="center"/>
    </xf>
    <xf numFmtId="8" fontId="1" fillId="0" borderId="11" xfId="0" applyNumberFormat="1" applyFont="1" applyBorder="1" applyAlignment="1">
      <alignment horizontal="center"/>
    </xf>
    <xf numFmtId="0" fontId="1" fillId="0" borderId="17" xfId="0" applyFont="1" applyBorder="1" applyAlignment="1">
      <alignment horizontal="left" vertical="center" wrapText="1"/>
    </xf>
    <xf numFmtId="0" fontId="1" fillId="0" borderId="17" xfId="0" applyFont="1" applyBorder="1" applyAlignment="1">
      <alignment horizontal="right" vertical="center" wrapText="1"/>
    </xf>
    <xf numFmtId="0" fontId="1" fillId="0" borderId="1" xfId="0" applyFont="1" applyBorder="1" applyAlignment="1">
      <alignment horizontal="right"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6" fillId="0" borderId="18" xfId="0" applyFont="1" applyBorder="1" applyAlignment="1">
      <alignment horizontal="center"/>
    </xf>
    <xf numFmtId="8" fontId="6" fillId="0" borderId="18" xfId="0" applyNumberFormat="1" applyFont="1" applyBorder="1" applyAlignment="1">
      <alignment horizontal="center"/>
    </xf>
    <xf numFmtId="0" fontId="1" fillId="0" borderId="11" xfId="0" applyFont="1" applyBorder="1" applyAlignment="1">
      <alignment horizontal="center"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AD383"/>
  <sheetViews>
    <sheetView view="pageLayout" zoomScale="145" zoomScaleNormal="100" zoomScalePageLayoutView="145" workbookViewId="0">
      <selection activeCell="J16" sqref="J16:AD17"/>
    </sheetView>
  </sheetViews>
  <sheetFormatPr defaultColWidth="2.85546875" defaultRowHeight="12" x14ac:dyDescent="0.2"/>
  <cols>
    <col min="1" max="16384" width="2.85546875" style="1"/>
  </cols>
  <sheetData>
    <row r="1" spans="1:30" ht="8.25" customHeight="1" x14ac:dyDescent="0.2"/>
    <row r="3" spans="1:30" ht="12" customHeight="1" x14ac:dyDescent="0.2">
      <c r="C3" s="144" t="s">
        <v>592</v>
      </c>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row>
    <row r="4" spans="1:30" ht="1.5" customHeight="1" x14ac:dyDescent="0.2"/>
    <row r="5" spans="1:30" ht="8.25" customHeight="1" x14ac:dyDescent="0.2">
      <c r="S5" s="223"/>
      <c r="T5" s="223"/>
      <c r="U5" s="223"/>
      <c r="V5" s="223"/>
      <c r="W5" s="223"/>
      <c r="X5" s="223"/>
      <c r="Y5" s="223"/>
      <c r="Z5" s="223"/>
      <c r="AA5" s="223"/>
      <c r="AB5" s="223"/>
      <c r="AC5" s="223"/>
    </row>
    <row r="6" spans="1:30" ht="15.75" customHeight="1" thickBot="1" x14ac:dyDescent="0.25">
      <c r="A6" s="221"/>
      <c r="B6" s="221"/>
      <c r="C6" s="221"/>
      <c r="D6" s="221"/>
      <c r="E6" s="221"/>
      <c r="F6" s="221"/>
      <c r="G6" s="221"/>
      <c r="H6" s="221"/>
      <c r="I6" s="221"/>
      <c r="J6" s="221"/>
      <c r="K6" s="221"/>
      <c r="S6" s="221"/>
      <c r="T6" s="221"/>
      <c r="U6" s="221"/>
      <c r="V6" s="221"/>
      <c r="W6" s="221"/>
      <c r="X6" s="221"/>
      <c r="Y6" s="221"/>
      <c r="Z6" s="221"/>
      <c r="AA6" s="221"/>
      <c r="AB6" s="221"/>
      <c r="AC6" s="221"/>
    </row>
    <row r="7" spans="1:30" x14ac:dyDescent="0.2">
      <c r="A7" s="222" t="s">
        <v>85</v>
      </c>
      <c r="B7" s="222"/>
      <c r="C7" s="222"/>
      <c r="D7" s="222"/>
      <c r="E7" s="222"/>
      <c r="F7" s="222"/>
      <c r="G7" s="222"/>
      <c r="H7" s="222"/>
      <c r="I7" s="222"/>
      <c r="J7" s="222"/>
      <c r="K7" s="222"/>
      <c r="S7" s="222" t="s">
        <v>86</v>
      </c>
      <c r="T7" s="222"/>
      <c r="U7" s="222"/>
      <c r="V7" s="222"/>
      <c r="W7" s="222"/>
      <c r="X7" s="222"/>
      <c r="Y7" s="222"/>
      <c r="Z7" s="222"/>
      <c r="AA7" s="222"/>
      <c r="AB7" s="222"/>
      <c r="AC7" s="222"/>
    </row>
    <row r="8" spans="1:30" ht="1.5" customHeight="1" x14ac:dyDescent="0.2"/>
    <row r="9" spans="1:30" ht="12.75" thickBot="1" x14ac:dyDescent="0.25">
      <c r="A9" s="218"/>
      <c r="B9" s="218"/>
      <c r="C9" s="219" t="s">
        <v>87</v>
      </c>
      <c r="D9" s="219"/>
      <c r="E9" s="219"/>
      <c r="F9" s="13" t="s">
        <v>88</v>
      </c>
      <c r="G9" s="218"/>
      <c r="H9" s="218"/>
      <c r="I9" s="218"/>
    </row>
    <row r="10" spans="1:30" x14ac:dyDescent="0.2">
      <c r="A10" s="220" t="s">
        <v>89</v>
      </c>
      <c r="B10" s="220"/>
      <c r="C10" s="220"/>
      <c r="D10" s="220"/>
      <c r="E10" s="220"/>
      <c r="F10" s="220"/>
      <c r="G10" s="220"/>
      <c r="H10" s="220"/>
      <c r="I10" s="220"/>
      <c r="J10" s="14"/>
      <c r="K10" s="14"/>
    </row>
    <row r="11" spans="1:30" ht="1.5" customHeight="1" x14ac:dyDescent="0.2"/>
    <row r="12" spans="1:30" ht="16.5" thickBot="1" x14ac:dyDescent="0.3">
      <c r="F12" s="217" t="s">
        <v>496</v>
      </c>
      <c r="G12" s="217"/>
      <c r="H12" s="217"/>
      <c r="I12" s="217"/>
      <c r="J12" s="217"/>
      <c r="K12" s="217"/>
      <c r="L12" s="217"/>
      <c r="M12" s="217"/>
      <c r="N12" s="217"/>
      <c r="O12" s="217"/>
      <c r="P12" s="217"/>
      <c r="Q12" s="217"/>
      <c r="R12" s="217"/>
      <c r="S12" s="217"/>
      <c r="T12" s="217"/>
      <c r="U12" s="217"/>
      <c r="V12" s="217"/>
      <c r="W12" s="217"/>
      <c r="X12" s="217"/>
      <c r="Y12" s="217"/>
    </row>
    <row r="13" spans="1:30" ht="1.5" customHeight="1" x14ac:dyDescent="0.2"/>
    <row r="14" spans="1:30" ht="13.5" thickBot="1" x14ac:dyDescent="0.25">
      <c r="I14" s="171" t="s">
        <v>90</v>
      </c>
      <c r="J14" s="171"/>
      <c r="K14" s="171"/>
      <c r="L14" s="171"/>
      <c r="M14" s="171"/>
      <c r="N14" s="171"/>
      <c r="O14" s="171"/>
      <c r="P14" s="171"/>
      <c r="Q14" s="171"/>
      <c r="R14" s="171"/>
      <c r="S14" s="171"/>
      <c r="T14" s="171"/>
      <c r="U14" s="171"/>
    </row>
    <row r="15" spans="1:30" ht="1.5" customHeight="1" thickTop="1" x14ac:dyDescent="0.2"/>
    <row r="16" spans="1:30" x14ac:dyDescent="0.2">
      <c r="A16" s="205">
        <v>1</v>
      </c>
      <c r="B16" s="227" t="s">
        <v>487</v>
      </c>
      <c r="C16" s="227"/>
      <c r="D16" s="227"/>
      <c r="E16" s="227"/>
      <c r="F16" s="227"/>
      <c r="G16" s="227"/>
      <c r="H16" s="227"/>
      <c r="J16" s="206"/>
      <c r="K16" s="206"/>
      <c r="L16" s="206"/>
      <c r="M16" s="206"/>
      <c r="N16" s="206"/>
      <c r="O16" s="206"/>
      <c r="P16" s="206"/>
      <c r="Q16" s="206"/>
      <c r="R16" s="206"/>
      <c r="S16" s="206"/>
      <c r="T16" s="206"/>
      <c r="U16" s="206"/>
      <c r="V16" s="206"/>
      <c r="W16" s="206"/>
      <c r="X16" s="206"/>
      <c r="Y16" s="206"/>
      <c r="Z16" s="206"/>
      <c r="AA16" s="206"/>
      <c r="AB16" s="206"/>
      <c r="AC16" s="206"/>
      <c r="AD16" s="206"/>
    </row>
    <row r="17" spans="1:30" x14ac:dyDescent="0.2">
      <c r="A17" s="205"/>
      <c r="B17" s="227"/>
      <c r="C17" s="227"/>
      <c r="D17" s="227"/>
      <c r="E17" s="227"/>
      <c r="F17" s="227"/>
      <c r="G17" s="227"/>
      <c r="H17" s="227"/>
      <c r="J17" s="206"/>
      <c r="K17" s="206"/>
      <c r="L17" s="206"/>
      <c r="M17" s="206"/>
      <c r="N17" s="206"/>
      <c r="O17" s="206"/>
      <c r="P17" s="206"/>
      <c r="Q17" s="206"/>
      <c r="R17" s="206"/>
      <c r="S17" s="206"/>
      <c r="T17" s="206"/>
      <c r="U17" s="206"/>
      <c r="V17" s="206"/>
      <c r="W17" s="206"/>
      <c r="X17" s="206"/>
      <c r="Y17" s="206"/>
      <c r="Z17" s="206"/>
      <c r="AA17" s="206"/>
      <c r="AB17" s="206"/>
      <c r="AC17" s="206"/>
      <c r="AD17" s="206"/>
    </row>
    <row r="18" spans="1:30" ht="3.75" customHeight="1" x14ac:dyDescent="0.2"/>
    <row r="19" spans="1:30" ht="12" customHeight="1" x14ac:dyDescent="0.2">
      <c r="A19" s="229">
        <f>+A16+1</f>
        <v>2</v>
      </c>
      <c r="B19" s="228" t="s">
        <v>0</v>
      </c>
      <c r="C19" s="228"/>
      <c r="D19" s="228"/>
      <c r="E19" s="228"/>
      <c r="F19" s="228"/>
      <c r="G19" s="228"/>
      <c r="H19" s="228"/>
      <c r="I19" s="228"/>
      <c r="J19" s="228"/>
      <c r="K19" s="228"/>
      <c r="L19" s="228"/>
      <c r="M19" s="228"/>
      <c r="N19" s="228"/>
      <c r="P19" s="205">
        <f>+A19+1</f>
        <v>3</v>
      </c>
      <c r="Q19" s="145"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45"/>
      <c r="S19" s="145"/>
      <c r="T19" s="145"/>
      <c r="U19" s="145"/>
      <c r="V19" s="145"/>
      <c r="W19" s="145"/>
      <c r="X19" s="145"/>
      <c r="Y19" s="145"/>
      <c r="Z19" s="145"/>
      <c r="AA19" s="145"/>
      <c r="AB19" s="145"/>
      <c r="AC19" s="145"/>
      <c r="AD19" s="145"/>
    </row>
    <row r="20" spans="1:30" x14ac:dyDescent="0.2">
      <c r="A20" s="229"/>
      <c r="B20" s="228"/>
      <c r="C20" s="228"/>
      <c r="D20" s="228"/>
      <c r="E20" s="228"/>
      <c r="F20" s="228"/>
      <c r="G20" s="228"/>
      <c r="H20" s="228"/>
      <c r="I20" s="228"/>
      <c r="J20" s="228"/>
      <c r="K20" s="228"/>
      <c r="L20" s="228"/>
      <c r="M20" s="228"/>
      <c r="N20" s="228"/>
      <c r="P20" s="205"/>
      <c r="Q20" s="145"/>
      <c r="R20" s="145"/>
      <c r="S20" s="145"/>
      <c r="T20" s="145"/>
      <c r="U20" s="145"/>
      <c r="V20" s="145"/>
      <c r="W20" s="145"/>
      <c r="X20" s="145"/>
      <c r="Y20" s="145"/>
      <c r="Z20" s="145"/>
      <c r="AA20" s="145"/>
      <c r="AB20" s="145"/>
      <c r="AC20" s="145"/>
      <c r="AD20" s="145"/>
    </row>
    <row r="21" spans="1:30" x14ac:dyDescent="0.2">
      <c r="A21" s="229"/>
      <c r="B21" s="228"/>
      <c r="C21" s="228"/>
      <c r="D21" s="228"/>
      <c r="E21" s="228"/>
      <c r="F21" s="228"/>
      <c r="G21" s="228"/>
      <c r="H21" s="228"/>
      <c r="I21" s="228"/>
      <c r="J21" s="228"/>
      <c r="K21" s="228"/>
      <c r="L21" s="228"/>
      <c r="M21" s="228"/>
      <c r="N21" s="228"/>
      <c r="P21" s="205"/>
      <c r="Q21" s="145"/>
      <c r="R21" s="145"/>
      <c r="S21" s="145"/>
      <c r="T21" s="145"/>
      <c r="U21" s="145"/>
      <c r="V21" s="145"/>
      <c r="W21" s="145"/>
      <c r="X21" s="145"/>
      <c r="Y21" s="145"/>
      <c r="Z21" s="145"/>
      <c r="AA21" s="145"/>
      <c r="AB21" s="145"/>
      <c r="AC21" s="145"/>
      <c r="AD21" s="145"/>
    </row>
    <row r="22" spans="1:30" x14ac:dyDescent="0.2">
      <c r="B22" s="173" t="s">
        <v>1</v>
      </c>
      <c r="C22" s="173"/>
      <c r="D22" s="173"/>
      <c r="E22" s="173"/>
      <c r="F22" s="173"/>
      <c r="G22" s="181" t="s">
        <v>24</v>
      </c>
      <c r="H22" s="181"/>
      <c r="I22" s="181"/>
      <c r="J22" s="181"/>
      <c r="K22" s="181"/>
      <c r="L22" s="181"/>
      <c r="M22" s="181"/>
      <c r="N22" s="181"/>
      <c r="Q22" s="173" t="s">
        <v>1</v>
      </c>
      <c r="R22" s="173"/>
      <c r="S22" s="173"/>
      <c r="T22" s="173"/>
      <c r="U22" s="173"/>
      <c r="V22" s="181" t="str">
        <f>Arkusz2!C8</f>
        <v>małopolskie</v>
      </c>
      <c r="W22" s="181"/>
      <c r="X22" s="181"/>
      <c r="Y22" s="181"/>
      <c r="Z22" s="181"/>
      <c r="AA22" s="181"/>
      <c r="AB22" s="181"/>
      <c r="AC22" s="181"/>
    </row>
    <row r="23" spans="1:30" x14ac:dyDescent="0.2">
      <c r="B23" s="173" t="s">
        <v>2</v>
      </c>
      <c r="C23" s="173"/>
      <c r="D23" s="173"/>
      <c r="E23" s="173"/>
      <c r="F23" s="173"/>
      <c r="G23" s="181"/>
      <c r="H23" s="181"/>
      <c r="I23" s="181"/>
      <c r="J23" s="181"/>
      <c r="K23" s="181"/>
      <c r="L23" s="181"/>
      <c r="M23" s="181"/>
      <c r="N23" s="181"/>
      <c r="Q23" s="173" t="s">
        <v>2</v>
      </c>
      <c r="R23" s="173"/>
      <c r="S23" s="173"/>
      <c r="T23" s="173"/>
      <c r="U23" s="173"/>
      <c r="V23" s="181" t="s">
        <v>52</v>
      </c>
      <c r="W23" s="181"/>
      <c r="X23" s="181"/>
      <c r="Y23" s="181"/>
      <c r="Z23" s="181"/>
      <c r="AA23" s="181"/>
      <c r="AB23" s="181"/>
      <c r="AC23" s="181"/>
    </row>
    <row r="24" spans="1:30" x14ac:dyDescent="0.2">
      <c r="B24" s="173" t="s">
        <v>3</v>
      </c>
      <c r="C24" s="173"/>
      <c r="D24" s="173"/>
      <c r="E24" s="173"/>
      <c r="F24" s="173"/>
      <c r="G24" s="181"/>
      <c r="H24" s="181"/>
      <c r="I24" s="181"/>
      <c r="J24" s="181"/>
      <c r="K24" s="181"/>
      <c r="L24" s="181"/>
      <c r="M24" s="181"/>
      <c r="N24" s="181"/>
      <c r="Q24" s="173" t="s">
        <v>3</v>
      </c>
      <c r="R24" s="173"/>
      <c r="S24" s="173"/>
      <c r="T24" s="173"/>
      <c r="U24" s="173"/>
      <c r="V24" s="181"/>
      <c r="W24" s="181"/>
      <c r="X24" s="181"/>
      <c r="Y24" s="181"/>
      <c r="Z24" s="181"/>
      <c r="AA24" s="181"/>
      <c r="AB24" s="181"/>
      <c r="AC24" s="181"/>
    </row>
    <row r="25" spans="1:30" x14ac:dyDescent="0.2">
      <c r="B25" s="173" t="s">
        <v>4</v>
      </c>
      <c r="C25" s="173"/>
      <c r="D25" s="173"/>
      <c r="E25" s="173"/>
      <c r="F25" s="173"/>
      <c r="G25" s="181"/>
      <c r="H25" s="181"/>
      <c r="I25" s="181"/>
      <c r="J25" s="181"/>
      <c r="K25" s="181"/>
      <c r="L25" s="181"/>
      <c r="M25" s="181"/>
      <c r="N25" s="181"/>
      <c r="Q25" s="173" t="s">
        <v>4</v>
      </c>
      <c r="R25" s="173"/>
      <c r="S25" s="173"/>
      <c r="T25" s="173"/>
      <c r="U25" s="173"/>
      <c r="V25" s="181"/>
      <c r="W25" s="181"/>
      <c r="X25" s="181"/>
      <c r="Y25" s="181"/>
      <c r="Z25" s="181"/>
      <c r="AA25" s="181"/>
      <c r="AB25" s="181"/>
      <c r="AC25" s="181"/>
    </row>
    <row r="26" spans="1:30" x14ac:dyDescent="0.2">
      <c r="B26" s="173" t="s">
        <v>5</v>
      </c>
      <c r="C26" s="173"/>
      <c r="D26" s="173"/>
      <c r="E26" s="173"/>
      <c r="F26" s="173"/>
      <c r="G26" s="181"/>
      <c r="H26" s="181"/>
      <c r="I26" s="181"/>
      <c r="J26" s="181"/>
      <c r="K26" s="181"/>
      <c r="L26" s="181"/>
      <c r="M26" s="181"/>
      <c r="N26" s="181"/>
      <c r="Q26" s="173" t="s">
        <v>5</v>
      </c>
      <c r="R26" s="173"/>
      <c r="S26" s="173"/>
      <c r="T26" s="173"/>
      <c r="U26" s="173"/>
      <c r="V26" s="181"/>
      <c r="W26" s="181"/>
      <c r="X26" s="181"/>
      <c r="Y26" s="181"/>
      <c r="Z26" s="181"/>
      <c r="AA26" s="181"/>
      <c r="AB26" s="181"/>
      <c r="AC26" s="181"/>
    </row>
    <row r="27" spans="1:30" x14ac:dyDescent="0.2">
      <c r="B27" s="173" t="s">
        <v>6</v>
      </c>
      <c r="C27" s="173"/>
      <c r="D27" s="173"/>
      <c r="E27" s="173"/>
      <c r="F27" s="173"/>
      <c r="G27" s="181"/>
      <c r="H27" s="181"/>
      <c r="I27" s="181"/>
      <c r="J27" s="181"/>
      <c r="K27" s="181"/>
      <c r="L27" s="181"/>
      <c r="M27" s="181"/>
      <c r="N27" s="181"/>
      <c r="Q27" s="173" t="s">
        <v>6</v>
      </c>
      <c r="R27" s="173"/>
      <c r="S27" s="173"/>
      <c r="T27" s="173"/>
      <c r="U27" s="173"/>
      <c r="V27" s="181"/>
      <c r="W27" s="181"/>
      <c r="X27" s="181"/>
      <c r="Y27" s="181"/>
      <c r="Z27" s="181"/>
      <c r="AA27" s="181"/>
      <c r="AB27" s="181"/>
      <c r="AC27" s="181"/>
    </row>
    <row r="28" spans="1:30" x14ac:dyDescent="0.2">
      <c r="B28" s="173" t="s">
        <v>7</v>
      </c>
      <c r="C28" s="173"/>
      <c r="D28" s="173"/>
      <c r="E28" s="173"/>
      <c r="F28" s="173"/>
      <c r="G28" s="181"/>
      <c r="H28" s="181"/>
      <c r="I28" s="181"/>
      <c r="J28" s="181"/>
      <c r="K28" s="181"/>
      <c r="L28" s="181"/>
      <c r="M28" s="181"/>
      <c r="N28" s="181"/>
      <c r="Q28" s="173" t="s">
        <v>7</v>
      </c>
      <c r="R28" s="173"/>
      <c r="S28" s="173"/>
      <c r="T28" s="173"/>
      <c r="U28" s="173"/>
      <c r="V28" s="181"/>
      <c r="W28" s="181"/>
      <c r="X28" s="181"/>
      <c r="Y28" s="181"/>
      <c r="Z28" s="181"/>
      <c r="AA28" s="181"/>
      <c r="AB28" s="181"/>
      <c r="AC28" s="181"/>
    </row>
    <row r="29" spans="1:30" ht="3.75" customHeight="1" thickBot="1" x14ac:dyDescent="0.25"/>
    <row r="30" spans="1:30" ht="12.75" thickBot="1" x14ac:dyDescent="0.25">
      <c r="A30" s="172">
        <f>+P19+1</f>
        <v>4</v>
      </c>
      <c r="B30" s="145" t="s">
        <v>488</v>
      </c>
      <c r="C30" s="145"/>
      <c r="D30" s="145"/>
      <c r="E30" s="145"/>
      <c r="F30" s="145"/>
      <c r="G30" s="145"/>
      <c r="H30" s="145"/>
      <c r="I30" s="145"/>
      <c r="J30" s="145"/>
      <c r="K30" s="145"/>
      <c r="L30" s="145"/>
      <c r="M30" s="145"/>
      <c r="N30" s="230"/>
      <c r="O30" s="7" t="s">
        <v>8</v>
      </c>
      <c r="P30" s="229">
        <f>+A30+1</f>
        <v>5</v>
      </c>
      <c r="Q30" s="145" t="s">
        <v>10</v>
      </c>
      <c r="R30" s="145"/>
      <c r="S30" s="145"/>
      <c r="T30" s="145"/>
      <c r="U30" s="145"/>
      <c r="V30" s="145"/>
      <c r="W30" s="145"/>
      <c r="X30" s="145"/>
      <c r="Y30" s="145"/>
      <c r="Z30" s="145"/>
      <c r="AA30" s="145"/>
      <c r="AB30" s="145"/>
      <c r="AC30" s="145"/>
      <c r="AD30" s="7" t="s">
        <v>8</v>
      </c>
    </row>
    <row r="31" spans="1:30" x14ac:dyDescent="0.2">
      <c r="A31" s="172"/>
      <c r="B31" s="145"/>
      <c r="C31" s="145"/>
      <c r="D31" s="145"/>
      <c r="E31" s="145"/>
      <c r="F31" s="145"/>
      <c r="G31" s="145"/>
      <c r="H31" s="145"/>
      <c r="I31" s="145"/>
      <c r="J31" s="145"/>
      <c r="K31" s="145"/>
      <c r="L31" s="145"/>
      <c r="M31" s="145"/>
      <c r="N31" s="145"/>
      <c r="P31" s="229"/>
      <c r="Q31" s="145"/>
      <c r="R31" s="145"/>
      <c r="S31" s="145"/>
      <c r="T31" s="145"/>
      <c r="U31" s="145"/>
      <c r="V31" s="145"/>
      <c r="W31" s="145"/>
      <c r="X31" s="145"/>
      <c r="Y31" s="145"/>
      <c r="Z31" s="145"/>
      <c r="AA31" s="145"/>
      <c r="AB31" s="145"/>
      <c r="AC31" s="145"/>
    </row>
    <row r="32" spans="1:30" x14ac:dyDescent="0.2">
      <c r="A32" s="172"/>
      <c r="B32" s="145"/>
      <c r="C32" s="145"/>
      <c r="D32" s="145"/>
      <c r="E32" s="145"/>
      <c r="F32" s="145"/>
      <c r="G32" s="145"/>
      <c r="H32" s="145"/>
      <c r="I32" s="145"/>
      <c r="J32" s="145"/>
      <c r="K32" s="145"/>
      <c r="L32" s="145"/>
      <c r="M32" s="145"/>
      <c r="N32" s="145"/>
      <c r="P32" s="229"/>
      <c r="Q32" s="145"/>
      <c r="R32" s="145"/>
      <c r="S32" s="145"/>
      <c r="T32" s="145"/>
      <c r="U32" s="145"/>
      <c r="V32" s="145"/>
      <c r="W32" s="145"/>
      <c r="X32" s="145"/>
      <c r="Y32" s="145"/>
      <c r="Z32" s="145"/>
      <c r="AA32" s="145"/>
      <c r="AB32" s="145"/>
      <c r="AC32" s="145"/>
    </row>
    <row r="33" spans="1:29" x14ac:dyDescent="0.2">
      <c r="B33" s="173" t="s">
        <v>1</v>
      </c>
      <c r="C33" s="173"/>
      <c r="D33" s="173"/>
      <c r="E33" s="173"/>
      <c r="F33" s="173"/>
      <c r="G33" s="181" t="str">
        <f>IF($O$30=Arkusz2!$B$3,'03. Formularz Wniosku '!G22,"wpisz adres")</f>
        <v>małopolskie</v>
      </c>
      <c r="H33" s="181"/>
      <c r="I33" s="181"/>
      <c r="J33" s="181"/>
      <c r="K33" s="181"/>
      <c r="L33" s="181"/>
      <c r="M33" s="181"/>
      <c r="N33" s="181"/>
      <c r="Q33" s="173" t="s">
        <v>4</v>
      </c>
      <c r="R33" s="173"/>
      <c r="S33" s="173"/>
      <c r="T33" s="173"/>
      <c r="U33" s="173"/>
      <c r="V33" s="181">
        <f>IF($AD$30=Arkusz2!$B$3,'03. Formularz Wniosku '!G25,"wpisz adres")</f>
        <v>0</v>
      </c>
      <c r="W33" s="181"/>
      <c r="X33" s="181"/>
      <c r="Y33" s="181"/>
      <c r="Z33" s="181"/>
      <c r="AA33" s="181"/>
      <c r="AB33" s="181"/>
      <c r="AC33" s="181"/>
    </row>
    <row r="34" spans="1:29" x14ac:dyDescent="0.2">
      <c r="B34" s="173" t="s">
        <v>2</v>
      </c>
      <c r="C34" s="173"/>
      <c r="D34" s="173"/>
      <c r="E34" s="173"/>
      <c r="F34" s="173"/>
      <c r="G34" s="181">
        <f>IF($O$30=Arkusz2!$B$3,'03. Formularz Wniosku '!G23,"wpisz adres")</f>
        <v>0</v>
      </c>
      <c r="H34" s="181"/>
      <c r="I34" s="181"/>
      <c r="J34" s="181"/>
      <c r="K34" s="181"/>
      <c r="L34" s="181"/>
      <c r="M34" s="181"/>
      <c r="N34" s="181"/>
      <c r="Q34" s="173" t="s">
        <v>5</v>
      </c>
      <c r="R34" s="173"/>
      <c r="S34" s="173"/>
      <c r="T34" s="173"/>
      <c r="U34" s="173"/>
      <c r="V34" s="181">
        <f>IF($AD$30=Arkusz2!$B$3,'03. Formularz Wniosku '!G26,"wpisz adres")</f>
        <v>0</v>
      </c>
      <c r="W34" s="181"/>
      <c r="X34" s="181"/>
      <c r="Y34" s="181"/>
      <c r="Z34" s="181"/>
      <c r="AA34" s="181"/>
      <c r="AB34" s="181"/>
      <c r="AC34" s="181"/>
    </row>
    <row r="35" spans="1:29" x14ac:dyDescent="0.2">
      <c r="B35" s="173" t="s">
        <v>3</v>
      </c>
      <c r="C35" s="173"/>
      <c r="D35" s="173"/>
      <c r="E35" s="173"/>
      <c r="F35" s="173"/>
      <c r="G35" s="181">
        <f>IF($O$30=Arkusz2!$B$3,'03. Formularz Wniosku '!G24,"wpisz adres")</f>
        <v>0</v>
      </c>
      <c r="H35" s="181"/>
      <c r="I35" s="181"/>
      <c r="J35" s="181"/>
      <c r="K35" s="181"/>
      <c r="L35" s="181"/>
      <c r="M35" s="181"/>
      <c r="N35" s="181"/>
      <c r="Q35" s="173" t="s">
        <v>6</v>
      </c>
      <c r="R35" s="173"/>
      <c r="S35" s="173"/>
      <c r="T35" s="173"/>
      <c r="U35" s="173"/>
      <c r="V35" s="181">
        <f>IF($AD$30=Arkusz2!$B$3,'03. Formularz Wniosku '!G27,"wpisz adres")</f>
        <v>0</v>
      </c>
      <c r="W35" s="181"/>
      <c r="X35" s="181"/>
      <c r="Y35" s="181"/>
      <c r="Z35" s="181"/>
      <c r="AA35" s="181"/>
      <c r="AB35" s="181"/>
      <c r="AC35" s="181"/>
    </row>
    <row r="36" spans="1:29" x14ac:dyDescent="0.2">
      <c r="B36" s="173" t="s">
        <v>4</v>
      </c>
      <c r="C36" s="173"/>
      <c r="D36" s="173"/>
      <c r="E36" s="173"/>
      <c r="F36" s="173"/>
      <c r="G36" s="181">
        <f>IF($O$30=Arkusz2!$B$3,'03. Formularz Wniosku '!G25,"wpisz adres")</f>
        <v>0</v>
      </c>
      <c r="H36" s="181"/>
      <c r="I36" s="181"/>
      <c r="J36" s="181"/>
      <c r="K36" s="181"/>
      <c r="L36" s="181"/>
      <c r="M36" s="181"/>
      <c r="N36" s="181"/>
      <c r="Q36" s="173" t="s">
        <v>7</v>
      </c>
      <c r="R36" s="173"/>
      <c r="S36" s="173"/>
      <c r="T36" s="173"/>
      <c r="U36" s="173"/>
      <c r="V36" s="181">
        <f>IF($AD$30=Arkusz2!$B$3,'03. Formularz Wniosku '!G28,"wpisz adres")</f>
        <v>0</v>
      </c>
      <c r="W36" s="181"/>
      <c r="X36" s="181"/>
      <c r="Y36" s="181"/>
      <c r="Z36" s="181"/>
      <c r="AA36" s="181"/>
      <c r="AB36" s="181"/>
      <c r="AC36" s="181"/>
    </row>
    <row r="37" spans="1:29" x14ac:dyDescent="0.2">
      <c r="B37" s="173" t="s">
        <v>5</v>
      </c>
      <c r="C37" s="173"/>
      <c r="D37" s="173"/>
      <c r="E37" s="173"/>
      <c r="F37" s="173"/>
      <c r="G37" s="181">
        <f>IF($O$30=Arkusz2!$B$3,'03. Formularz Wniosku '!G26,"wpisz adres")</f>
        <v>0</v>
      </c>
      <c r="H37" s="181"/>
      <c r="I37" s="181"/>
      <c r="J37" s="181"/>
      <c r="K37" s="181"/>
      <c r="L37" s="181"/>
      <c r="M37" s="181"/>
      <c r="N37" s="181"/>
      <c r="V37" s="3"/>
      <c r="W37" s="3"/>
      <c r="X37" s="3"/>
      <c r="Y37" s="3"/>
      <c r="Z37" s="3"/>
      <c r="AA37" s="3"/>
      <c r="AB37" s="3"/>
      <c r="AC37" s="3"/>
    </row>
    <row r="38" spans="1:29" x14ac:dyDescent="0.2">
      <c r="B38" s="173" t="s">
        <v>6</v>
      </c>
      <c r="C38" s="173"/>
      <c r="D38" s="173"/>
      <c r="E38" s="173"/>
      <c r="F38" s="173"/>
      <c r="G38" s="181">
        <f>IF($O$30=Arkusz2!$B$3,'03. Formularz Wniosku '!G27,"wpisz adres")</f>
        <v>0</v>
      </c>
      <c r="H38" s="181"/>
      <c r="I38" s="181"/>
      <c r="J38" s="181"/>
      <c r="K38" s="181"/>
      <c r="L38" s="181"/>
      <c r="M38" s="181"/>
      <c r="N38" s="181"/>
      <c r="V38" s="3"/>
      <c r="W38" s="3"/>
      <c r="X38" s="3"/>
      <c r="Y38" s="3"/>
      <c r="Z38" s="3"/>
      <c r="AA38" s="3"/>
      <c r="AB38" s="3"/>
      <c r="AC38" s="3"/>
    </row>
    <row r="39" spans="1:29" x14ac:dyDescent="0.2">
      <c r="B39" s="173" t="s">
        <v>7</v>
      </c>
      <c r="C39" s="173"/>
      <c r="D39" s="173"/>
      <c r="E39" s="173"/>
      <c r="F39" s="173"/>
      <c r="G39" s="181">
        <f>IF($O$30=Arkusz2!$B$3,'03. Formularz Wniosku '!G28,"wpisz adres")</f>
        <v>0</v>
      </c>
      <c r="H39" s="181"/>
      <c r="I39" s="181"/>
      <c r="J39" s="181"/>
      <c r="K39" s="181"/>
      <c r="L39" s="181"/>
      <c r="M39" s="181"/>
      <c r="N39" s="181"/>
      <c r="V39" s="3"/>
      <c r="W39" s="3"/>
      <c r="X39" s="3"/>
      <c r="Y39" s="3"/>
      <c r="Z39" s="3"/>
      <c r="AA39" s="3"/>
      <c r="AB39" s="3"/>
      <c r="AC39" s="3"/>
    </row>
    <row r="40" spans="1:29" ht="4.5" customHeight="1" x14ac:dyDescent="0.2"/>
    <row r="41" spans="1:29" x14ac:dyDescent="0.2">
      <c r="A41" s="4">
        <f>+P30+1</f>
        <v>6</v>
      </c>
      <c r="B41" s="155" t="s">
        <v>53</v>
      </c>
      <c r="C41" s="155"/>
      <c r="D41" s="155"/>
      <c r="E41" s="155"/>
      <c r="F41" s="155"/>
      <c r="G41" s="155"/>
      <c r="H41" s="155"/>
      <c r="I41" s="155"/>
      <c r="J41" s="181"/>
      <c r="K41" s="181"/>
      <c r="L41" s="181"/>
      <c r="M41" s="181"/>
      <c r="N41" s="181"/>
      <c r="P41" s="4">
        <f>+A41+1</f>
        <v>7</v>
      </c>
      <c r="Q41" s="155" t="s">
        <v>54</v>
      </c>
      <c r="R41" s="155"/>
      <c r="S41" s="155"/>
      <c r="T41" s="155"/>
      <c r="U41" s="155"/>
      <c r="V41" s="155"/>
      <c r="W41" s="155"/>
      <c r="X41" s="155"/>
      <c r="Y41" s="231"/>
      <c r="Z41" s="231"/>
      <c r="AA41" s="231"/>
      <c r="AB41" s="231"/>
      <c r="AC41" s="231"/>
    </row>
    <row r="42" spans="1:29" ht="4.5" customHeight="1" x14ac:dyDescent="0.2"/>
    <row r="43" spans="1:29" x14ac:dyDescent="0.2">
      <c r="A43" s="4">
        <f>+P41+1</f>
        <v>8</v>
      </c>
      <c r="B43" s="155" t="s">
        <v>55</v>
      </c>
      <c r="C43" s="155"/>
      <c r="D43" s="155"/>
      <c r="E43" s="155"/>
      <c r="F43" s="155"/>
      <c r="G43" s="155"/>
      <c r="H43" s="155"/>
      <c r="I43" s="155"/>
      <c r="J43" s="181"/>
      <c r="K43" s="181"/>
      <c r="L43" s="181"/>
      <c r="M43" s="181"/>
      <c r="N43" s="181"/>
      <c r="O43" s="181"/>
      <c r="P43" s="181"/>
      <c r="Q43" s="181"/>
      <c r="R43" s="181"/>
      <c r="S43" s="181"/>
      <c r="T43" s="181"/>
      <c r="U43" s="181"/>
      <c r="V43" s="181"/>
      <c r="W43" s="181"/>
      <c r="X43" s="181"/>
      <c r="Y43" s="181"/>
      <c r="Z43" s="181"/>
      <c r="AA43" s="181"/>
      <c r="AB43" s="181"/>
      <c r="AC43" s="181"/>
    </row>
    <row r="44" spans="1:29" ht="4.5" customHeight="1" x14ac:dyDescent="0.2"/>
    <row r="45" spans="1:29" x14ac:dyDescent="0.2">
      <c r="A45" s="4">
        <f>+A43+1</f>
        <v>9</v>
      </c>
      <c r="B45" s="155" t="s">
        <v>56</v>
      </c>
      <c r="C45" s="155"/>
      <c r="D45" s="155"/>
      <c r="E45" s="155"/>
      <c r="F45" s="155"/>
      <c r="G45" s="155"/>
      <c r="H45" s="155"/>
      <c r="I45" s="155"/>
      <c r="J45" s="155"/>
      <c r="K45" s="181"/>
      <c r="L45" s="181"/>
      <c r="M45" s="181"/>
      <c r="N45" s="181"/>
      <c r="O45" s="181"/>
      <c r="P45" s="181"/>
      <c r="Q45" s="181"/>
      <c r="R45" s="181"/>
      <c r="S45" s="181"/>
      <c r="T45" s="181"/>
      <c r="U45" s="181"/>
      <c r="V45" s="181"/>
      <c r="W45" s="181"/>
      <c r="X45" s="181"/>
      <c r="Y45" s="181"/>
      <c r="Z45" s="181"/>
      <c r="AA45" s="181"/>
      <c r="AB45" s="181"/>
      <c r="AC45" s="181"/>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205">
        <f>+A45+1</f>
        <v>10</v>
      </c>
      <c r="B47" s="145" t="s">
        <v>57</v>
      </c>
      <c r="C47" s="145"/>
      <c r="D47" s="145"/>
      <c r="E47" s="145"/>
      <c r="F47" s="145"/>
      <c r="G47" s="145"/>
      <c r="H47" s="145"/>
      <c r="I47" s="145"/>
      <c r="J47" s="232" t="s">
        <v>52</v>
      </c>
      <c r="K47" s="233"/>
      <c r="L47" s="233"/>
      <c r="M47" s="233"/>
      <c r="N47" s="233"/>
      <c r="O47" s="233"/>
      <c r="P47" s="233"/>
      <c r="Q47" s="233"/>
      <c r="R47" s="233"/>
      <c r="S47" s="233"/>
      <c r="T47" s="233"/>
      <c r="U47" s="233"/>
      <c r="V47" s="233"/>
      <c r="W47" s="233"/>
      <c r="X47" s="233"/>
      <c r="Y47" s="233"/>
      <c r="Z47" s="233"/>
      <c r="AA47" s="233"/>
      <c r="AB47" s="233"/>
      <c r="AC47" s="234"/>
    </row>
    <row r="48" spans="1:29" x14ac:dyDescent="0.2">
      <c r="A48" s="205"/>
      <c r="B48" s="145"/>
      <c r="C48" s="145"/>
      <c r="D48" s="145"/>
      <c r="E48" s="145"/>
      <c r="F48" s="145"/>
      <c r="G48" s="145"/>
      <c r="H48" s="145"/>
      <c r="I48" s="145"/>
      <c r="J48" s="232" t="str">
        <f>IF(J47=Arkusz2!E14,"Kliknij i wpisz formę prowadzenia działalności","proszę nic nie wpisywać")</f>
        <v>proszę nic nie wpisywać</v>
      </c>
      <c r="K48" s="233"/>
      <c r="L48" s="233"/>
      <c r="M48" s="233"/>
      <c r="N48" s="233"/>
      <c r="O48" s="233"/>
      <c r="P48" s="233"/>
      <c r="Q48" s="233"/>
      <c r="R48" s="233"/>
      <c r="S48" s="233"/>
      <c r="T48" s="233"/>
      <c r="U48" s="233"/>
      <c r="V48" s="233"/>
      <c r="W48" s="233"/>
      <c r="X48" s="233"/>
      <c r="Y48" s="233"/>
      <c r="Z48" s="233"/>
      <c r="AA48" s="233"/>
      <c r="AB48" s="233"/>
      <c r="AC48" s="234"/>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205">
        <f>IF(A47+A49=A47,"",A47+A49)</f>
        <v>11</v>
      </c>
      <c r="B50" s="145" t="str">
        <f>IF(A50="","","Wspólnicy, udziałowcy, akcjonariusze spółki")</f>
        <v>Wspólnicy, udziałowcy, akcjonariusze spółki</v>
      </c>
      <c r="C50" s="145"/>
      <c r="D50" s="145"/>
      <c r="E50" s="145"/>
      <c r="F50" s="145"/>
      <c r="G50" s="145"/>
      <c r="H50" s="145"/>
      <c r="I50" s="145"/>
      <c r="J50" s="155" t="str">
        <f>IF(B50="","","Nazwa/Imię i Nazwisko")</f>
        <v>Nazwa/Imię i Nazwisko</v>
      </c>
      <c r="K50" s="155"/>
      <c r="L50" s="155"/>
      <c r="M50" s="155"/>
      <c r="N50" s="155"/>
      <c r="O50" s="155"/>
      <c r="P50" s="155"/>
      <c r="Q50" s="155"/>
      <c r="R50" s="155"/>
      <c r="S50" s="155"/>
      <c r="T50" s="155"/>
      <c r="U50" s="155"/>
      <c r="V50" s="155"/>
      <c r="W50" s="155"/>
      <c r="X50" s="155"/>
      <c r="Y50" s="155"/>
      <c r="Z50" s="155"/>
      <c r="AA50" s="236" t="str">
        <f>IF(J50="","","Udział [%]")</f>
        <v>Udział [%]</v>
      </c>
      <c r="AB50" s="236"/>
      <c r="AC50" s="236"/>
      <c r="AD50" s="236"/>
    </row>
    <row r="51" spans="1:30" ht="12" customHeight="1" x14ac:dyDescent="0.2">
      <c r="A51" s="205"/>
      <c r="B51" s="145"/>
      <c r="C51" s="145"/>
      <c r="D51" s="145"/>
      <c r="E51" s="145"/>
      <c r="F51" s="145"/>
      <c r="G51" s="145"/>
      <c r="H51" s="145"/>
      <c r="I51" s="145"/>
      <c r="J51" s="204"/>
      <c r="K51" s="204"/>
      <c r="L51" s="204"/>
      <c r="M51" s="204"/>
      <c r="N51" s="204"/>
      <c r="O51" s="204"/>
      <c r="P51" s="204"/>
      <c r="Q51" s="204"/>
      <c r="R51" s="204"/>
      <c r="S51" s="204"/>
      <c r="T51" s="204"/>
      <c r="U51" s="204"/>
      <c r="V51" s="204"/>
      <c r="W51" s="204"/>
      <c r="X51" s="204"/>
      <c r="Y51" s="204"/>
      <c r="Z51" s="204"/>
      <c r="AA51" s="181"/>
      <c r="AB51" s="181"/>
      <c r="AC51" s="181"/>
      <c r="AD51" s="181"/>
    </row>
    <row r="52" spans="1:30" x14ac:dyDescent="0.2">
      <c r="A52" s="205"/>
      <c r="B52" s="145"/>
      <c r="C52" s="145"/>
      <c r="D52" s="145"/>
      <c r="E52" s="145"/>
      <c r="F52" s="145"/>
      <c r="G52" s="145"/>
      <c r="H52" s="145"/>
      <c r="I52" s="145"/>
      <c r="J52" s="204"/>
      <c r="K52" s="204"/>
      <c r="L52" s="204"/>
      <c r="M52" s="204"/>
      <c r="N52" s="204"/>
      <c r="O52" s="204"/>
      <c r="P52" s="204"/>
      <c r="Q52" s="204"/>
      <c r="R52" s="204"/>
      <c r="S52" s="204"/>
      <c r="T52" s="204"/>
      <c r="U52" s="204"/>
      <c r="V52" s="204"/>
      <c r="W52" s="204"/>
      <c r="X52" s="204"/>
      <c r="Y52" s="204"/>
      <c r="Z52" s="204"/>
      <c r="AA52" s="181"/>
      <c r="AB52" s="181"/>
      <c r="AC52" s="181"/>
      <c r="AD52" s="181"/>
    </row>
    <row r="53" spans="1:30" x14ac:dyDescent="0.2">
      <c r="A53" s="205"/>
      <c r="B53" s="145"/>
      <c r="C53" s="145"/>
      <c r="D53" s="145"/>
      <c r="E53" s="145"/>
      <c r="F53" s="145"/>
      <c r="G53" s="145"/>
      <c r="H53" s="145"/>
      <c r="I53" s="145"/>
      <c r="J53" s="204"/>
      <c r="K53" s="204"/>
      <c r="L53" s="204"/>
      <c r="M53" s="204"/>
      <c r="N53" s="204"/>
      <c r="O53" s="204"/>
      <c r="P53" s="204"/>
      <c r="Q53" s="204"/>
      <c r="R53" s="204"/>
      <c r="S53" s="204"/>
      <c r="T53" s="204"/>
      <c r="U53" s="204"/>
      <c r="V53" s="204"/>
      <c r="W53" s="204"/>
      <c r="X53" s="204"/>
      <c r="Y53" s="204"/>
      <c r="Z53" s="204"/>
      <c r="AA53" s="181"/>
      <c r="AB53" s="181"/>
      <c r="AC53" s="181"/>
      <c r="AD53" s="181"/>
    </row>
    <row r="54" spans="1:30" x14ac:dyDescent="0.2">
      <c r="A54" s="205"/>
      <c r="B54" s="145"/>
      <c r="C54" s="145"/>
      <c r="D54" s="145"/>
      <c r="E54" s="145"/>
      <c r="F54" s="145"/>
      <c r="G54" s="145"/>
      <c r="H54" s="145"/>
      <c r="I54" s="145"/>
      <c r="J54" s="204"/>
      <c r="K54" s="204"/>
      <c r="L54" s="204"/>
      <c r="M54" s="204"/>
      <c r="N54" s="204"/>
      <c r="O54" s="204"/>
      <c r="P54" s="204"/>
      <c r="Q54" s="204"/>
      <c r="R54" s="204"/>
      <c r="S54" s="204"/>
      <c r="T54" s="204"/>
      <c r="U54" s="204"/>
      <c r="V54" s="204"/>
      <c r="W54" s="204"/>
      <c r="X54" s="204"/>
      <c r="Y54" s="204"/>
      <c r="Z54" s="204"/>
      <c r="AA54" s="181"/>
      <c r="AB54" s="181"/>
      <c r="AC54" s="181"/>
      <c r="AD54" s="181"/>
    </row>
    <row r="55" spans="1:30" x14ac:dyDescent="0.2">
      <c r="A55" s="205"/>
      <c r="B55" s="145"/>
      <c r="C55" s="145"/>
      <c r="D55" s="145"/>
      <c r="E55" s="145"/>
      <c r="F55" s="145"/>
      <c r="G55" s="145"/>
      <c r="H55" s="145"/>
      <c r="I55" s="145"/>
      <c r="J55" s="204"/>
      <c r="K55" s="204"/>
      <c r="L55" s="204"/>
      <c r="M55" s="204"/>
      <c r="N55" s="204"/>
      <c r="O55" s="204"/>
      <c r="P55" s="204"/>
      <c r="Q55" s="204"/>
      <c r="R55" s="204"/>
      <c r="S55" s="204"/>
      <c r="T55" s="204"/>
      <c r="U55" s="204"/>
      <c r="V55" s="204"/>
      <c r="W55" s="204"/>
      <c r="X55" s="204"/>
      <c r="Y55" s="204"/>
      <c r="Z55" s="204"/>
      <c r="AA55" s="181"/>
      <c r="AB55" s="181"/>
      <c r="AC55" s="181"/>
      <c r="AD55" s="181"/>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55" t="s">
        <v>71</v>
      </c>
      <c r="C57" s="155"/>
      <c r="D57" s="155"/>
      <c r="E57" s="6"/>
      <c r="F57" s="6"/>
      <c r="G57" s="6"/>
      <c r="H57" s="6"/>
      <c r="I57" s="6"/>
      <c r="J57" s="6"/>
      <c r="K57" s="6"/>
      <c r="L57" s="6"/>
      <c r="M57" s="6"/>
      <c r="N57" s="6"/>
      <c r="P57" s="235" t="str">
        <f>IF(N57="","",IF(AD57=N57,"Prawidłowy NIP","Prosę sprawdzić numer NIP i wprowdź jeszcze raz"))</f>
        <v/>
      </c>
      <c r="Q57" s="235"/>
      <c r="R57" s="235"/>
      <c r="S57" s="235"/>
      <c r="T57" s="235"/>
      <c r="U57" s="235"/>
      <c r="V57" s="235"/>
      <c r="W57" s="235"/>
      <c r="X57" s="235"/>
      <c r="Y57" s="235"/>
      <c r="Z57" s="235"/>
      <c r="AA57" s="235"/>
      <c r="AB57" s="235"/>
      <c r="AC57" s="235"/>
      <c r="AD57" s="88">
        <f>IF(MOD((E57*6+F57*5+G57*7+H57*2+I57*3+J57*4+K57*5+L57*6+M57*7),11)=10,0,MOD((E57*6+F57*5+G57*7+H57*2+I57*3+J57*4+K57*5+L57*6+M57*7),11))</f>
        <v>0</v>
      </c>
    </row>
    <row r="58" spans="1:30" ht="4.5" customHeight="1" x14ac:dyDescent="0.2"/>
    <row r="59" spans="1:30" x14ac:dyDescent="0.2">
      <c r="A59" s="4">
        <f>+A57+1</f>
        <v>13</v>
      </c>
      <c r="B59" s="155" t="s">
        <v>72</v>
      </c>
      <c r="C59" s="155"/>
      <c r="D59" s="155"/>
      <c r="E59" s="155"/>
      <c r="F59" s="6"/>
      <c r="G59" s="6"/>
      <c r="H59" s="6"/>
      <c r="I59" s="6"/>
      <c r="J59" s="6"/>
      <c r="K59" s="6"/>
      <c r="L59" s="6"/>
      <c r="M59" s="6"/>
      <c r="N59" s="6"/>
      <c r="P59" s="235" t="str">
        <f>IF(I59="","",IF(AD59=N59,"Prawidłowy REGON","Prosę sprawdzić numer REGON i wprowdzić jeszcze raz"))</f>
        <v/>
      </c>
      <c r="Q59" s="235"/>
      <c r="R59" s="235"/>
      <c r="S59" s="235"/>
      <c r="T59" s="235"/>
      <c r="U59" s="235"/>
      <c r="V59" s="235"/>
      <c r="W59" s="235"/>
      <c r="X59" s="235"/>
      <c r="Y59" s="235"/>
      <c r="Z59" s="235"/>
      <c r="AA59" s="235"/>
      <c r="AB59" s="235"/>
      <c r="AC59" s="235"/>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55" t="s">
        <v>74</v>
      </c>
      <c r="R61" s="155"/>
      <c r="S61" s="155"/>
      <c r="T61" s="155"/>
      <c r="U61" s="155"/>
      <c r="V61" s="6"/>
      <c r="W61" s="6"/>
      <c r="X61" s="6"/>
      <c r="Y61" s="6"/>
      <c r="Z61" s="6"/>
    </row>
    <row r="62" spans="1:30" ht="3.75" customHeight="1" x14ac:dyDescent="0.2"/>
    <row r="63" spans="1:30" x14ac:dyDescent="0.2">
      <c r="A63" s="4">
        <f>+P61+1</f>
        <v>16</v>
      </c>
      <c r="B63" s="155" t="s">
        <v>75</v>
      </c>
      <c r="C63" s="155"/>
      <c r="D63" s="155"/>
      <c r="E63" s="155"/>
      <c r="F63" s="155"/>
      <c r="G63" s="155"/>
      <c r="H63" s="155"/>
      <c r="I63" s="155"/>
      <c r="J63" s="155"/>
      <c r="K63" s="155"/>
      <c r="L63" s="155"/>
      <c r="M63" s="155"/>
      <c r="N63" s="155"/>
      <c r="O63" s="155"/>
      <c r="P63" s="155"/>
      <c r="Q63" s="155"/>
      <c r="R63" s="155"/>
      <c r="S63" s="155"/>
      <c r="T63" s="155"/>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224" t="s">
        <v>80</v>
      </c>
      <c r="C65" s="225"/>
      <c r="D65" s="225"/>
      <c r="E65" s="225"/>
      <c r="F65" s="225"/>
      <c r="G65" s="225"/>
      <c r="H65" s="225"/>
      <c r="I65" s="225"/>
      <c r="J65" s="225"/>
      <c r="K65" s="225"/>
      <c r="L65" s="225"/>
      <c r="M65" s="225"/>
      <c r="N65" s="225"/>
      <c r="O65" s="225"/>
      <c r="P65" s="226"/>
    </row>
    <row r="66" spans="1:30" x14ac:dyDescent="0.2">
      <c r="B66" s="173" t="s">
        <v>81</v>
      </c>
      <c r="C66" s="173"/>
      <c r="D66" s="173"/>
      <c r="E66" s="173"/>
      <c r="F66" s="181"/>
      <c r="G66" s="181"/>
      <c r="H66" s="181"/>
      <c r="I66" s="181"/>
      <c r="J66" s="181"/>
      <c r="K66" s="181"/>
      <c r="L66" s="181"/>
      <c r="M66" s="181"/>
      <c r="N66" s="181"/>
      <c r="O66" s="181"/>
      <c r="P66" s="181"/>
    </row>
    <row r="67" spans="1:30" x14ac:dyDescent="0.2">
      <c r="B67" s="173" t="s">
        <v>82</v>
      </c>
      <c r="C67" s="173"/>
      <c r="D67" s="173"/>
      <c r="E67" s="173"/>
      <c r="F67" s="181"/>
      <c r="G67" s="181"/>
      <c r="H67" s="181"/>
      <c r="I67" s="181"/>
      <c r="J67" s="181"/>
      <c r="K67" s="181"/>
      <c r="L67" s="181"/>
      <c r="M67" s="181"/>
      <c r="N67" s="181"/>
      <c r="O67" s="181"/>
      <c r="P67" s="181"/>
    </row>
    <row r="68" spans="1:30" x14ac:dyDescent="0.2">
      <c r="B68" s="173" t="s">
        <v>83</v>
      </c>
      <c r="C68" s="173"/>
      <c r="D68" s="173"/>
      <c r="E68" s="173"/>
      <c r="F68" s="181"/>
      <c r="G68" s="181"/>
      <c r="H68" s="181"/>
      <c r="I68" s="181"/>
      <c r="J68" s="181"/>
      <c r="K68" s="181"/>
      <c r="L68" s="181"/>
      <c r="M68" s="181"/>
      <c r="N68" s="181"/>
      <c r="O68" s="181"/>
      <c r="P68" s="181"/>
    </row>
    <row r="69" spans="1:30" x14ac:dyDescent="0.2">
      <c r="F69" s="181"/>
      <c r="G69" s="181"/>
      <c r="H69" s="181"/>
      <c r="I69" s="181"/>
      <c r="J69" s="181"/>
      <c r="K69" s="181"/>
      <c r="L69" s="181"/>
      <c r="M69" s="181"/>
      <c r="N69" s="181"/>
      <c r="O69" s="181"/>
      <c r="P69" s="181"/>
    </row>
    <row r="70" spans="1:30" x14ac:dyDescent="0.2">
      <c r="B70" s="173" t="s">
        <v>84</v>
      </c>
      <c r="C70" s="173"/>
      <c r="D70" s="173"/>
      <c r="E70" s="173"/>
      <c r="F70" s="181"/>
      <c r="G70" s="181"/>
      <c r="H70" s="181"/>
      <c r="I70" s="181"/>
      <c r="J70" s="181"/>
      <c r="K70" s="181"/>
      <c r="L70" s="181"/>
      <c r="M70" s="181"/>
      <c r="N70" s="181"/>
      <c r="O70" s="181"/>
      <c r="P70" s="181"/>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71" t="s">
        <v>108</v>
      </c>
      <c r="J73" s="171"/>
      <c r="K73" s="171"/>
      <c r="L73" s="171"/>
      <c r="M73" s="171"/>
      <c r="N73" s="171"/>
      <c r="O73" s="171"/>
      <c r="P73" s="171"/>
      <c r="Q73" s="171"/>
      <c r="R73" s="171"/>
      <c r="S73" s="171"/>
      <c r="T73" s="171"/>
      <c r="U73" s="171"/>
    </row>
    <row r="74" spans="1:30" ht="3" customHeight="1" thickTop="1" x14ac:dyDescent="0.2"/>
    <row r="75" spans="1:30" x14ac:dyDescent="0.2">
      <c r="A75" s="4">
        <f>+A65+1</f>
        <v>18</v>
      </c>
      <c r="B75" s="155" t="s">
        <v>91</v>
      </c>
      <c r="C75" s="155"/>
      <c r="D75" s="155"/>
      <c r="E75" s="155"/>
      <c r="F75" s="155"/>
      <c r="G75" s="155"/>
      <c r="H75" s="155"/>
      <c r="I75" s="155"/>
      <c r="J75" s="155"/>
      <c r="K75" s="155"/>
      <c r="L75" s="155"/>
      <c r="M75" s="155"/>
      <c r="N75" s="155"/>
      <c r="O75" s="155"/>
      <c r="P75" s="163"/>
      <c r="Q75" s="163"/>
      <c r="R75" s="163"/>
      <c r="S75" s="163"/>
      <c r="T75" s="163"/>
      <c r="U75" s="163"/>
      <c r="V75" s="163"/>
      <c r="W75" s="163"/>
    </row>
    <row r="76" spans="1:30" ht="3.75" customHeight="1" x14ac:dyDescent="0.2"/>
    <row r="77" spans="1:30" x14ac:dyDescent="0.2">
      <c r="A77" s="4">
        <f>+A75+1</f>
        <v>19</v>
      </c>
      <c r="B77" s="155" t="s">
        <v>92</v>
      </c>
      <c r="C77" s="155"/>
      <c r="D77" s="155"/>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row>
    <row r="78" spans="1:30" ht="3.75" customHeight="1" x14ac:dyDescent="0.2"/>
    <row r="79" spans="1:30" x14ac:dyDescent="0.2">
      <c r="A79" s="4">
        <f>+A77</f>
        <v>19</v>
      </c>
      <c r="B79" s="155" t="s">
        <v>93</v>
      </c>
      <c r="C79" s="155"/>
      <c r="D79" s="155"/>
      <c r="E79" s="155"/>
      <c r="F79" s="155"/>
      <c r="G79" s="181"/>
      <c r="H79" s="181"/>
      <c r="I79" s="181"/>
      <c r="K79" s="4">
        <f>+A79+1</f>
        <v>20</v>
      </c>
      <c r="L79" s="155" t="s">
        <v>94</v>
      </c>
      <c r="M79" s="155"/>
      <c r="N79" s="155"/>
      <c r="O79" s="155"/>
      <c r="P79" s="155"/>
      <c r="Q79" s="155"/>
      <c r="R79" s="155"/>
      <c r="S79" s="155"/>
      <c r="T79" s="155"/>
      <c r="U79" s="155"/>
      <c r="V79" s="181"/>
      <c r="W79" s="181"/>
      <c r="X79" s="181"/>
    </row>
    <row r="80" spans="1:30" ht="3.75" customHeight="1" x14ac:dyDescent="0.2"/>
    <row r="81" spans="1:30" ht="13.5" customHeight="1" x14ac:dyDescent="0.2">
      <c r="A81" s="75">
        <f>+K79+1</f>
        <v>21</v>
      </c>
      <c r="B81" s="145" t="s">
        <v>505</v>
      </c>
      <c r="C81" s="145"/>
      <c r="D81" s="145"/>
      <c r="E81" s="145"/>
      <c r="F81" s="76"/>
      <c r="G81" s="145" t="s">
        <v>503</v>
      </c>
      <c r="H81" s="145"/>
      <c r="I81" s="145"/>
      <c r="J81" s="145"/>
      <c r="K81" s="6"/>
      <c r="M81" s="145" t="s">
        <v>504</v>
      </c>
      <c r="N81" s="145"/>
      <c r="O81" s="145"/>
      <c r="P81" s="145"/>
      <c r="Q81" s="6"/>
    </row>
    <row r="82" spans="1:30" ht="3.75" customHeight="1" x14ac:dyDescent="0.2"/>
    <row r="83" spans="1:30" x14ac:dyDescent="0.2">
      <c r="A83" s="4">
        <f>+A81+1</f>
        <v>22</v>
      </c>
      <c r="B83" s="155" t="s">
        <v>95</v>
      </c>
      <c r="C83" s="155"/>
      <c r="D83" s="155"/>
      <c r="E83" s="155"/>
      <c r="F83" s="155"/>
      <c r="G83" s="155"/>
      <c r="H83" s="155"/>
      <c r="I83" s="155"/>
      <c r="J83" s="155"/>
      <c r="K83" s="155"/>
      <c r="L83" s="155"/>
      <c r="M83" s="155"/>
      <c r="N83" s="155"/>
      <c r="O83" s="155"/>
      <c r="P83" s="155"/>
      <c r="Q83" s="155"/>
      <c r="R83" s="155"/>
      <c r="T83" s="4">
        <f>+A83+1</f>
        <v>23</v>
      </c>
      <c r="U83" s="155" t="s">
        <v>109</v>
      </c>
      <c r="V83" s="155"/>
      <c r="W83" s="155"/>
      <c r="X83" s="155"/>
      <c r="Y83" s="155"/>
      <c r="Z83" s="155"/>
      <c r="AA83" s="155"/>
      <c r="AB83" s="155"/>
    </row>
    <row r="84" spans="1:30" x14ac:dyDescent="0.2">
      <c r="B84" s="173" t="s">
        <v>97</v>
      </c>
      <c r="C84" s="173"/>
      <c r="D84" s="173"/>
      <c r="E84" s="173"/>
      <c r="F84" s="173"/>
      <c r="G84" s="173"/>
      <c r="H84" s="173"/>
      <c r="I84" s="173"/>
      <c r="J84" s="173"/>
      <c r="K84" s="173"/>
      <c r="L84" s="173"/>
      <c r="M84" s="173"/>
      <c r="N84" s="173" t="s">
        <v>96</v>
      </c>
      <c r="O84" s="173"/>
      <c r="P84" s="173"/>
      <c r="Q84" s="173"/>
      <c r="R84" s="173"/>
      <c r="U84" s="165" t="s">
        <v>98</v>
      </c>
      <c r="V84" s="165"/>
      <c r="W84" s="165"/>
      <c r="X84" s="165"/>
      <c r="Y84" s="6"/>
    </row>
    <row r="85" spans="1:30" x14ac:dyDescent="0.2">
      <c r="B85" s="191"/>
      <c r="C85" s="191"/>
      <c r="D85" s="191"/>
      <c r="E85" s="191"/>
      <c r="F85" s="191"/>
      <c r="G85" s="191"/>
      <c r="H85" s="191"/>
      <c r="I85" s="191"/>
      <c r="J85" s="191"/>
      <c r="K85" s="191"/>
      <c r="L85" s="191"/>
      <c r="M85" s="191"/>
      <c r="N85" s="136"/>
      <c r="O85" s="136"/>
      <c r="P85" s="136"/>
      <c r="Q85" s="136"/>
      <c r="R85" s="136"/>
      <c r="U85" s="165" t="s">
        <v>99</v>
      </c>
      <c r="V85" s="165"/>
      <c r="W85" s="165"/>
      <c r="X85" s="165"/>
      <c r="Y85" s="6"/>
    </row>
    <row r="86" spans="1:30" x14ac:dyDescent="0.2">
      <c r="B86" s="191"/>
      <c r="C86" s="191"/>
      <c r="D86" s="191"/>
      <c r="E86" s="191"/>
      <c r="F86" s="191"/>
      <c r="G86" s="191"/>
      <c r="H86" s="191"/>
      <c r="I86" s="191"/>
      <c r="J86" s="191"/>
      <c r="K86" s="191"/>
      <c r="L86" s="191"/>
      <c r="M86" s="191"/>
      <c r="N86" s="136"/>
      <c r="O86" s="136"/>
      <c r="P86" s="136"/>
      <c r="Q86" s="136"/>
      <c r="R86" s="136"/>
    </row>
    <row r="87" spans="1:30" x14ac:dyDescent="0.2">
      <c r="B87" s="191"/>
      <c r="C87" s="191"/>
      <c r="D87" s="191"/>
      <c r="E87" s="191"/>
      <c r="F87" s="191"/>
      <c r="G87" s="191"/>
      <c r="H87" s="191"/>
      <c r="I87" s="191"/>
      <c r="J87" s="191"/>
      <c r="K87" s="191"/>
      <c r="L87" s="191"/>
      <c r="M87" s="191"/>
      <c r="N87" s="136"/>
      <c r="O87" s="136"/>
      <c r="P87" s="136"/>
      <c r="Q87" s="136"/>
      <c r="R87" s="136"/>
      <c r="T87" s="4" t="str">
        <f>IF(U87="proszę pominąc to pole","",T83+1)</f>
        <v/>
      </c>
      <c r="U87" s="145" t="str">
        <f>IF(AND(P75&lt;=250000,G79&gt;60),"Uzasadnienie do wydłużenia terminu spłaty - pożyczki do 250.000,00 zł.","proszę pominąc to pole")</f>
        <v>proszę pominąc to pole</v>
      </c>
      <c r="V87" s="145"/>
      <c r="W87" s="145"/>
      <c r="X87" s="145"/>
      <c r="Y87" s="145"/>
      <c r="Z87" s="145"/>
      <c r="AA87" s="145"/>
      <c r="AB87" s="145"/>
      <c r="AC87" s="145"/>
      <c r="AD87" s="145"/>
    </row>
    <row r="88" spans="1:30" x14ac:dyDescent="0.2">
      <c r="B88" s="191"/>
      <c r="C88" s="191"/>
      <c r="D88" s="191"/>
      <c r="E88" s="191"/>
      <c r="F88" s="191"/>
      <c r="G88" s="191"/>
      <c r="H88" s="191"/>
      <c r="I88" s="191"/>
      <c r="J88" s="191"/>
      <c r="K88" s="191"/>
      <c r="L88" s="191"/>
      <c r="M88" s="191"/>
      <c r="N88" s="136"/>
      <c r="O88" s="136"/>
      <c r="P88" s="136"/>
      <c r="Q88" s="136"/>
      <c r="R88" s="136"/>
      <c r="U88" s="249"/>
      <c r="V88" s="249"/>
      <c r="W88" s="249"/>
      <c r="X88" s="249"/>
      <c r="Y88" s="249"/>
      <c r="Z88" s="249"/>
      <c r="AA88" s="249"/>
      <c r="AB88" s="249"/>
      <c r="AC88" s="249"/>
      <c r="AD88" s="249"/>
    </row>
    <row r="89" spans="1:30" x14ac:dyDescent="0.2">
      <c r="B89" s="191"/>
      <c r="C89" s="191"/>
      <c r="D89" s="191"/>
      <c r="E89" s="191"/>
      <c r="F89" s="191"/>
      <c r="G89" s="191"/>
      <c r="H89" s="191"/>
      <c r="I89" s="191"/>
      <c r="J89" s="191"/>
      <c r="K89" s="191"/>
      <c r="L89" s="191"/>
      <c r="M89" s="191"/>
      <c r="N89" s="136"/>
      <c r="O89" s="136"/>
      <c r="P89" s="136"/>
      <c r="Q89" s="136"/>
      <c r="R89" s="136"/>
      <c r="T89" s="250"/>
      <c r="U89" s="250"/>
      <c r="V89" s="250"/>
      <c r="W89" s="250"/>
      <c r="X89" s="250"/>
      <c r="Y89" s="250"/>
      <c r="Z89" s="250"/>
      <c r="AA89" s="250"/>
      <c r="AB89" s="250"/>
      <c r="AC89" s="250"/>
      <c r="AD89" s="250"/>
    </row>
    <row r="90" spans="1:30" x14ac:dyDescent="0.2">
      <c r="B90" s="191"/>
      <c r="C90" s="191"/>
      <c r="D90" s="191"/>
      <c r="E90" s="191"/>
      <c r="F90" s="191"/>
      <c r="G90" s="191"/>
      <c r="H90" s="191"/>
      <c r="I90" s="191"/>
      <c r="J90" s="191"/>
      <c r="K90" s="191"/>
      <c r="L90" s="191"/>
      <c r="M90" s="191"/>
      <c r="N90" s="136"/>
      <c r="O90" s="136"/>
      <c r="P90" s="136"/>
      <c r="Q90" s="136"/>
      <c r="R90" s="136"/>
      <c r="T90" s="250"/>
      <c r="U90" s="250"/>
      <c r="V90" s="250"/>
      <c r="W90" s="250"/>
      <c r="X90" s="250"/>
      <c r="Y90" s="250"/>
      <c r="Z90" s="250"/>
      <c r="AA90" s="250"/>
      <c r="AB90" s="250"/>
      <c r="AC90" s="250"/>
      <c r="AD90" s="250"/>
    </row>
    <row r="91" spans="1:30" x14ac:dyDescent="0.2">
      <c r="B91" s="191"/>
      <c r="C91" s="191"/>
      <c r="D91" s="191"/>
      <c r="E91" s="191"/>
      <c r="F91" s="191"/>
      <c r="G91" s="191"/>
      <c r="H91" s="191"/>
      <c r="I91" s="191"/>
      <c r="J91" s="191"/>
      <c r="K91" s="191"/>
      <c r="L91" s="191"/>
      <c r="M91" s="191"/>
      <c r="N91" s="136"/>
      <c r="O91" s="136"/>
      <c r="P91" s="136"/>
      <c r="Q91" s="136"/>
      <c r="R91" s="136"/>
      <c r="T91" s="250"/>
      <c r="U91" s="250"/>
      <c r="V91" s="250"/>
      <c r="W91" s="250"/>
      <c r="X91" s="250"/>
      <c r="Y91" s="250"/>
      <c r="Z91" s="250"/>
      <c r="AA91" s="250"/>
      <c r="AB91" s="250"/>
      <c r="AC91" s="250"/>
      <c r="AD91" s="250"/>
    </row>
    <row r="92" spans="1:30" x14ac:dyDescent="0.2">
      <c r="B92" s="191"/>
      <c r="C92" s="191"/>
      <c r="D92" s="191"/>
      <c r="E92" s="191"/>
      <c r="F92" s="191"/>
      <c r="G92" s="191"/>
      <c r="H92" s="191"/>
      <c r="I92" s="191"/>
      <c r="J92" s="191"/>
      <c r="K92" s="191"/>
      <c r="L92" s="191"/>
      <c r="M92" s="191"/>
      <c r="N92" s="136"/>
      <c r="O92" s="136"/>
      <c r="P92" s="136"/>
      <c r="Q92" s="136"/>
      <c r="R92" s="136"/>
      <c r="T92" s="250"/>
      <c r="U92" s="250"/>
      <c r="V92" s="250"/>
      <c r="W92" s="250"/>
      <c r="X92" s="250"/>
      <c r="Y92" s="250"/>
      <c r="Z92" s="250"/>
      <c r="AA92" s="250"/>
      <c r="AB92" s="250"/>
      <c r="AC92" s="250"/>
      <c r="AD92" s="250"/>
    </row>
    <row r="93" spans="1:30" x14ac:dyDescent="0.2">
      <c r="B93" s="191"/>
      <c r="C93" s="191"/>
      <c r="D93" s="191"/>
      <c r="E93" s="191"/>
      <c r="F93" s="191"/>
      <c r="G93" s="191"/>
      <c r="H93" s="191"/>
      <c r="I93" s="191"/>
      <c r="J93" s="191"/>
      <c r="K93" s="191"/>
      <c r="L93" s="191"/>
      <c r="M93" s="191"/>
      <c r="N93" s="136"/>
      <c r="O93" s="136"/>
      <c r="P93" s="136"/>
      <c r="Q93" s="136"/>
      <c r="R93" s="136"/>
      <c r="T93" s="250"/>
      <c r="U93" s="250"/>
      <c r="V93" s="250"/>
      <c r="W93" s="250"/>
      <c r="X93" s="250"/>
      <c r="Y93" s="250"/>
      <c r="Z93" s="250"/>
      <c r="AA93" s="250"/>
      <c r="AB93" s="250"/>
      <c r="AC93" s="250"/>
      <c r="AD93" s="250"/>
    </row>
    <row r="94" spans="1:30" x14ac:dyDescent="0.2">
      <c r="B94" s="191"/>
      <c r="C94" s="191"/>
      <c r="D94" s="191"/>
      <c r="E94" s="191"/>
      <c r="F94" s="191"/>
      <c r="G94" s="191"/>
      <c r="H94" s="191"/>
      <c r="I94" s="191"/>
      <c r="J94" s="191"/>
      <c r="K94" s="191"/>
      <c r="L94" s="191"/>
      <c r="M94" s="191"/>
      <c r="N94" s="136"/>
      <c r="O94" s="136"/>
      <c r="P94" s="136"/>
      <c r="Q94" s="136"/>
      <c r="R94" s="136"/>
      <c r="T94" s="250"/>
      <c r="U94" s="250"/>
      <c r="V94" s="250"/>
      <c r="W94" s="250"/>
      <c r="X94" s="250"/>
      <c r="Y94" s="250"/>
      <c r="Z94" s="250"/>
      <c r="AA94" s="250"/>
      <c r="AB94" s="250"/>
      <c r="AC94" s="250"/>
      <c r="AD94" s="250"/>
    </row>
    <row r="95" spans="1:30" x14ac:dyDescent="0.2">
      <c r="B95" s="237"/>
      <c r="C95" s="238"/>
      <c r="D95" s="238"/>
      <c r="E95" s="238"/>
      <c r="F95" s="238"/>
      <c r="G95" s="238"/>
      <c r="H95" s="238"/>
      <c r="I95" s="238"/>
      <c r="J95" s="238"/>
      <c r="K95" s="238"/>
      <c r="L95" s="238"/>
      <c r="M95" s="239"/>
      <c r="N95" s="243"/>
      <c r="O95" s="244"/>
      <c r="P95" s="244"/>
      <c r="Q95" s="244"/>
      <c r="R95" s="245"/>
      <c r="T95" s="250"/>
      <c r="U95" s="250"/>
      <c r="V95" s="250"/>
      <c r="W95" s="250"/>
      <c r="X95" s="250"/>
      <c r="Y95" s="250"/>
      <c r="Z95" s="250"/>
      <c r="AA95" s="250"/>
      <c r="AB95" s="250"/>
      <c r="AC95" s="250"/>
      <c r="AD95" s="250"/>
    </row>
    <row r="96" spans="1:30" x14ac:dyDescent="0.2">
      <c r="B96" s="240"/>
      <c r="C96" s="241"/>
      <c r="D96" s="241"/>
      <c r="E96" s="241"/>
      <c r="F96" s="241"/>
      <c r="G96" s="241"/>
      <c r="H96" s="241"/>
      <c r="I96" s="241"/>
      <c r="J96" s="241"/>
      <c r="K96" s="241"/>
      <c r="L96" s="241"/>
      <c r="M96" s="242"/>
      <c r="N96" s="246"/>
      <c r="O96" s="247"/>
      <c r="P96" s="247"/>
      <c r="Q96" s="247"/>
      <c r="R96" s="248"/>
      <c r="T96" s="250"/>
      <c r="U96" s="250"/>
      <c r="V96" s="250"/>
      <c r="W96" s="250"/>
      <c r="X96" s="250"/>
      <c r="Y96" s="250"/>
      <c r="Z96" s="250"/>
      <c r="AA96" s="250"/>
      <c r="AB96" s="250"/>
      <c r="AC96" s="250"/>
      <c r="AD96" s="250"/>
    </row>
    <row r="97" spans="1:30" ht="3.75" customHeight="1" x14ac:dyDescent="0.2"/>
    <row r="98" spans="1:30" ht="12" customHeight="1" x14ac:dyDescent="0.2">
      <c r="A98" s="4">
        <f>IF(T87="",T83+1,+T87+1)</f>
        <v>24</v>
      </c>
      <c r="B98" s="203" t="s">
        <v>716</v>
      </c>
      <c r="C98" s="203"/>
      <c r="D98" s="203"/>
      <c r="E98" s="203"/>
      <c r="F98" s="115"/>
      <c r="G98" s="116"/>
      <c r="I98" s="204"/>
      <c r="J98" s="204"/>
      <c r="K98" s="204"/>
      <c r="L98" s="204"/>
      <c r="M98" s="204"/>
      <c r="N98" s="204"/>
      <c r="O98" s="204"/>
      <c r="P98" s="204"/>
      <c r="Q98" s="204"/>
      <c r="R98" s="204"/>
      <c r="S98" s="204"/>
      <c r="T98" s="114"/>
      <c r="U98" s="114"/>
    </row>
    <row r="99" spans="1:30" ht="3.75" customHeight="1" x14ac:dyDescent="0.2">
      <c r="B99" s="116"/>
      <c r="C99" s="116"/>
      <c r="D99" s="116"/>
      <c r="E99" s="116"/>
      <c r="F99" s="116"/>
      <c r="G99" s="116"/>
    </row>
    <row r="100" spans="1:30" ht="12" customHeight="1" x14ac:dyDescent="0.2">
      <c r="A100" s="4">
        <f>+A98+1</f>
        <v>25</v>
      </c>
      <c r="B100" s="203" t="s">
        <v>717</v>
      </c>
      <c r="C100" s="203"/>
      <c r="D100" s="203"/>
      <c r="E100" s="203"/>
      <c r="F100" s="203"/>
      <c r="G100" s="203"/>
      <c r="I100" s="204"/>
      <c r="J100" s="204"/>
      <c r="K100" s="204"/>
      <c r="L100" s="204"/>
      <c r="M100" s="204"/>
      <c r="N100" s="204"/>
      <c r="O100" s="204"/>
      <c r="P100" s="204"/>
      <c r="Q100" s="204"/>
      <c r="R100" s="204"/>
      <c r="S100" s="204"/>
      <c r="T100" s="114"/>
      <c r="U100" s="114"/>
    </row>
    <row r="101" spans="1:30" ht="3.75" customHeight="1" x14ac:dyDescent="0.2">
      <c r="B101" s="116"/>
      <c r="C101" s="116"/>
      <c r="D101" s="116"/>
      <c r="E101" s="116"/>
      <c r="F101" s="116"/>
      <c r="G101" s="116"/>
    </row>
    <row r="102" spans="1:30" ht="12" customHeight="1" x14ac:dyDescent="0.2">
      <c r="A102" s="4">
        <f>+A100+1</f>
        <v>26</v>
      </c>
      <c r="B102" s="203" t="s">
        <v>718</v>
      </c>
      <c r="C102" s="203"/>
      <c r="D102" s="203"/>
      <c r="E102" s="203"/>
      <c r="F102" s="203"/>
      <c r="G102" s="203"/>
      <c r="I102" s="204"/>
      <c r="J102" s="204"/>
      <c r="K102" s="204"/>
      <c r="L102" s="204"/>
      <c r="M102" s="204"/>
      <c r="N102" s="204"/>
      <c r="O102" s="204"/>
      <c r="P102" s="204"/>
      <c r="Q102" s="204"/>
      <c r="R102" s="204"/>
      <c r="S102" s="204"/>
      <c r="T102" s="114"/>
      <c r="U102" s="114"/>
    </row>
    <row r="103" spans="1:30" ht="3.75" customHeight="1" x14ac:dyDescent="0.2"/>
    <row r="104" spans="1:30" x14ac:dyDescent="0.2">
      <c r="A104" s="4">
        <f>+A102+1</f>
        <v>27</v>
      </c>
      <c r="B104" s="155" t="s">
        <v>100</v>
      </c>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row>
    <row r="105" spans="1:30" x14ac:dyDescent="0.2">
      <c r="B105" s="207" t="s">
        <v>101</v>
      </c>
      <c r="C105" s="207"/>
      <c r="D105" s="207"/>
      <c r="E105" s="207"/>
      <c r="F105" s="207"/>
      <c r="G105" s="207"/>
      <c r="H105" s="207"/>
      <c r="I105" s="207"/>
      <c r="J105" s="207"/>
      <c r="K105" s="207"/>
      <c r="L105" s="15" t="s">
        <v>102</v>
      </c>
    </row>
    <row r="106" spans="1:30" ht="12" customHeight="1" x14ac:dyDescent="0.2">
      <c r="B106" s="172" t="s">
        <v>715</v>
      </c>
      <c r="C106" s="172"/>
      <c r="D106" s="172"/>
      <c r="E106" s="172"/>
      <c r="F106" s="172"/>
      <c r="G106" s="172"/>
      <c r="H106" s="172"/>
      <c r="I106" s="172"/>
      <c r="J106" s="172"/>
      <c r="K106" s="172"/>
      <c r="L106" s="112"/>
      <c r="N106" s="205" t="s">
        <v>103</v>
      </c>
      <c r="O106" s="205"/>
      <c r="P106" s="205"/>
      <c r="Q106" s="205"/>
      <c r="R106" s="205"/>
      <c r="S106" s="205"/>
      <c r="T106" s="205"/>
      <c r="U106" s="205"/>
      <c r="V106" s="205"/>
      <c r="W106" s="205"/>
      <c r="X106" s="205"/>
      <c r="Y106" s="205"/>
      <c r="Z106" s="205" t="s">
        <v>104</v>
      </c>
      <c r="AA106" s="205"/>
      <c r="AB106" s="205"/>
      <c r="AC106" s="205"/>
      <c r="AD106" s="205"/>
    </row>
    <row r="107" spans="1:30" x14ac:dyDescent="0.2">
      <c r="B107" s="172"/>
      <c r="C107" s="172"/>
      <c r="D107" s="172"/>
      <c r="E107" s="172"/>
      <c r="F107" s="172"/>
      <c r="G107" s="172"/>
      <c r="H107" s="172"/>
      <c r="I107" s="172"/>
      <c r="J107" s="172"/>
      <c r="K107" s="172"/>
      <c r="L107" s="112"/>
      <c r="N107" s="191"/>
      <c r="O107" s="191"/>
      <c r="P107" s="191"/>
      <c r="Q107" s="191"/>
      <c r="R107" s="191"/>
      <c r="S107" s="191"/>
      <c r="T107" s="191"/>
      <c r="U107" s="191"/>
      <c r="V107" s="191"/>
      <c r="W107" s="191"/>
      <c r="X107" s="191"/>
      <c r="Y107" s="191"/>
      <c r="Z107" s="136"/>
      <c r="AA107" s="136"/>
      <c r="AB107" s="136"/>
      <c r="AC107" s="136"/>
      <c r="AD107" s="136"/>
    </row>
    <row r="108" spans="1:30" x14ac:dyDescent="0.2">
      <c r="B108" s="172"/>
      <c r="C108" s="172"/>
      <c r="D108" s="172"/>
      <c r="E108" s="172"/>
      <c r="F108" s="172"/>
      <c r="G108" s="172"/>
      <c r="H108" s="172"/>
      <c r="I108" s="172"/>
      <c r="J108" s="172"/>
      <c r="K108" s="172"/>
      <c r="L108" s="112"/>
      <c r="N108" s="191"/>
      <c r="O108" s="191"/>
      <c r="P108" s="191"/>
      <c r="Q108" s="191"/>
      <c r="R108" s="191"/>
      <c r="S108" s="191"/>
      <c r="T108" s="191"/>
      <c r="U108" s="191"/>
      <c r="V108" s="191"/>
      <c r="W108" s="191"/>
      <c r="X108" s="191"/>
      <c r="Y108" s="191"/>
      <c r="Z108" s="136"/>
      <c r="AA108" s="136"/>
      <c r="AB108" s="136"/>
      <c r="AC108" s="136"/>
      <c r="AD108" s="136"/>
    </row>
    <row r="109" spans="1:30" x14ac:dyDescent="0.2">
      <c r="B109" s="172"/>
      <c r="C109" s="172"/>
      <c r="D109" s="172"/>
      <c r="E109" s="172"/>
      <c r="F109" s="172"/>
      <c r="G109" s="172"/>
      <c r="H109" s="172"/>
      <c r="I109" s="172"/>
      <c r="J109" s="172"/>
      <c r="K109" s="172"/>
      <c r="L109" s="112"/>
      <c r="N109" s="191"/>
      <c r="O109" s="191"/>
      <c r="P109" s="191"/>
      <c r="Q109" s="191"/>
      <c r="R109" s="191"/>
      <c r="S109" s="191"/>
      <c r="T109" s="191"/>
      <c r="U109" s="191"/>
      <c r="V109" s="191"/>
      <c r="W109" s="191"/>
      <c r="X109" s="191"/>
      <c r="Y109" s="191"/>
      <c r="Z109" s="136"/>
      <c r="AA109" s="136"/>
      <c r="AB109" s="136"/>
      <c r="AC109" s="136"/>
      <c r="AD109" s="136"/>
    </row>
    <row r="110" spans="1:30" ht="15" customHeight="1" x14ac:dyDescent="0.2">
      <c r="B110" s="208" t="s">
        <v>110</v>
      </c>
      <c r="C110" s="209"/>
      <c r="D110" s="209"/>
      <c r="E110" s="209"/>
      <c r="F110" s="209"/>
      <c r="G110" s="209"/>
      <c r="H110" s="209"/>
      <c r="I110" s="209"/>
      <c r="J110" s="209"/>
      <c r="K110" s="210"/>
      <c r="N110" s="196" t="s">
        <v>105</v>
      </c>
      <c r="O110" s="197"/>
      <c r="P110" s="197"/>
      <c r="Q110" s="197"/>
      <c r="R110" s="197"/>
      <c r="S110" s="197"/>
      <c r="T110" s="197"/>
      <c r="U110" s="197"/>
      <c r="V110" s="197"/>
      <c r="W110" s="197"/>
      <c r="X110" s="197"/>
      <c r="Y110" s="198"/>
      <c r="Z110" s="199" t="s">
        <v>106</v>
      </c>
      <c r="AA110" s="200"/>
      <c r="AB110" s="200"/>
      <c r="AC110" s="200"/>
      <c r="AD110" s="201"/>
    </row>
    <row r="111" spans="1:30" ht="10.5" customHeight="1" x14ac:dyDescent="0.2">
      <c r="B111" s="211"/>
      <c r="C111" s="212"/>
      <c r="D111" s="212"/>
      <c r="E111" s="212"/>
      <c r="F111" s="212"/>
      <c r="G111" s="212"/>
      <c r="H111" s="212"/>
      <c r="I111" s="212"/>
      <c r="J111" s="212"/>
      <c r="K111" s="213"/>
      <c r="L111" s="206"/>
      <c r="N111" s="191"/>
      <c r="O111" s="191"/>
      <c r="P111" s="191"/>
      <c r="Q111" s="191"/>
      <c r="R111" s="191"/>
      <c r="S111" s="191"/>
      <c r="T111" s="191"/>
      <c r="U111" s="191"/>
      <c r="V111" s="191"/>
      <c r="W111" s="191"/>
      <c r="X111" s="191"/>
      <c r="Y111" s="191"/>
      <c r="Z111" s="191"/>
      <c r="AA111" s="191"/>
      <c r="AB111" s="191"/>
      <c r="AC111" s="191"/>
      <c r="AD111" s="191"/>
    </row>
    <row r="112" spans="1:30" ht="10.5" customHeight="1" x14ac:dyDescent="0.2">
      <c r="B112" s="211"/>
      <c r="C112" s="212"/>
      <c r="D112" s="212"/>
      <c r="E112" s="212"/>
      <c r="F112" s="212"/>
      <c r="G112" s="212"/>
      <c r="H112" s="212"/>
      <c r="I112" s="212"/>
      <c r="J112" s="212"/>
      <c r="K112" s="213"/>
      <c r="L112" s="206"/>
      <c r="N112" s="191"/>
      <c r="O112" s="191"/>
      <c r="P112" s="191"/>
      <c r="Q112" s="191"/>
      <c r="R112" s="191"/>
      <c r="S112" s="191"/>
      <c r="T112" s="191"/>
      <c r="U112" s="191"/>
      <c r="V112" s="191"/>
      <c r="W112" s="191"/>
      <c r="X112" s="191"/>
      <c r="Y112" s="191"/>
      <c r="Z112" s="191"/>
      <c r="AA112" s="191"/>
      <c r="AB112" s="191"/>
      <c r="AC112" s="191"/>
      <c r="AD112" s="191"/>
    </row>
    <row r="113" spans="2:30" ht="10.5" customHeight="1" x14ac:dyDescent="0.2">
      <c r="B113" s="211"/>
      <c r="C113" s="212"/>
      <c r="D113" s="212"/>
      <c r="E113" s="212"/>
      <c r="F113" s="212"/>
      <c r="G113" s="212"/>
      <c r="H113" s="212"/>
      <c r="I113" s="212"/>
      <c r="J113" s="212"/>
      <c r="K113" s="213"/>
      <c r="L113" s="206"/>
      <c r="N113" s="191"/>
      <c r="O113" s="191"/>
      <c r="P113" s="191"/>
      <c r="Q113" s="191"/>
      <c r="R113" s="191"/>
      <c r="S113" s="191"/>
      <c r="T113" s="191"/>
      <c r="U113" s="191"/>
      <c r="V113" s="191"/>
      <c r="W113" s="191"/>
      <c r="X113" s="191"/>
      <c r="Y113" s="191"/>
      <c r="Z113" s="191"/>
      <c r="AA113" s="191"/>
      <c r="AB113" s="191"/>
      <c r="AC113" s="191"/>
      <c r="AD113" s="191"/>
    </row>
    <row r="114" spans="2:30" ht="10.5" customHeight="1" x14ac:dyDescent="0.2">
      <c r="B114" s="211"/>
      <c r="C114" s="212"/>
      <c r="D114" s="212"/>
      <c r="E114" s="212"/>
      <c r="F114" s="212"/>
      <c r="G114" s="212"/>
      <c r="H114" s="212"/>
      <c r="I114" s="212"/>
      <c r="J114" s="212"/>
      <c r="K114" s="213"/>
      <c r="L114" s="206"/>
      <c r="N114" s="191"/>
      <c r="O114" s="191"/>
      <c r="P114" s="191"/>
      <c r="Q114" s="191"/>
      <c r="R114" s="191"/>
      <c r="S114" s="191"/>
      <c r="T114" s="191"/>
      <c r="U114" s="191"/>
      <c r="V114" s="191"/>
      <c r="W114" s="191"/>
      <c r="X114" s="191"/>
      <c r="Y114" s="191"/>
      <c r="Z114" s="191"/>
      <c r="AA114" s="191"/>
      <c r="AB114" s="191"/>
      <c r="AC114" s="191"/>
      <c r="AD114" s="191"/>
    </row>
    <row r="115" spans="2:30" ht="10.5" customHeight="1" x14ac:dyDescent="0.2">
      <c r="B115" s="211"/>
      <c r="C115" s="212"/>
      <c r="D115" s="212"/>
      <c r="E115" s="212"/>
      <c r="F115" s="212"/>
      <c r="G115" s="212"/>
      <c r="H115" s="212"/>
      <c r="I115" s="212"/>
      <c r="J115" s="212"/>
      <c r="K115" s="213"/>
      <c r="L115" s="206"/>
      <c r="N115" s="191"/>
      <c r="O115" s="191"/>
      <c r="P115" s="191"/>
      <c r="Q115" s="191"/>
      <c r="R115" s="191"/>
      <c r="S115" s="191"/>
      <c r="T115" s="191"/>
      <c r="U115" s="191"/>
      <c r="V115" s="191"/>
      <c r="W115" s="191"/>
      <c r="X115" s="191"/>
      <c r="Y115" s="191"/>
      <c r="Z115" s="191"/>
      <c r="AA115" s="191"/>
      <c r="AB115" s="191"/>
      <c r="AC115" s="191"/>
      <c r="AD115" s="191"/>
    </row>
    <row r="116" spans="2:30" ht="10.5" customHeight="1" x14ac:dyDescent="0.2">
      <c r="B116" s="214"/>
      <c r="C116" s="215"/>
      <c r="D116" s="215"/>
      <c r="E116" s="215"/>
      <c r="F116" s="215"/>
      <c r="G116" s="215"/>
      <c r="H116" s="215"/>
      <c r="I116" s="215"/>
      <c r="J116" s="215"/>
      <c r="K116" s="216"/>
      <c r="L116" s="206"/>
      <c r="N116" s="191"/>
      <c r="O116" s="191"/>
      <c r="P116" s="191"/>
      <c r="Q116" s="191"/>
      <c r="R116" s="191"/>
      <c r="S116" s="191"/>
      <c r="T116" s="191"/>
      <c r="U116" s="191"/>
      <c r="V116" s="191"/>
      <c r="W116" s="191"/>
      <c r="X116" s="191"/>
      <c r="Y116" s="191"/>
      <c r="Z116" s="191"/>
      <c r="AA116" s="191"/>
      <c r="AB116" s="191"/>
      <c r="AC116" s="191"/>
      <c r="AD116" s="191"/>
    </row>
    <row r="117" spans="2:30" x14ac:dyDescent="0.2">
      <c r="B117" s="205" t="s">
        <v>111</v>
      </c>
      <c r="C117" s="205"/>
      <c r="D117" s="205"/>
      <c r="E117" s="205"/>
      <c r="F117" s="205"/>
      <c r="G117" s="205"/>
      <c r="H117" s="205"/>
      <c r="I117" s="205"/>
      <c r="J117" s="205"/>
      <c r="K117" s="205"/>
      <c r="N117" s="196" t="s">
        <v>113</v>
      </c>
      <c r="O117" s="197"/>
      <c r="P117" s="197"/>
      <c r="Q117" s="197"/>
      <c r="R117" s="197"/>
      <c r="S117" s="197"/>
      <c r="T117" s="197"/>
      <c r="U117" s="197"/>
      <c r="V117" s="197"/>
      <c r="W117" s="197"/>
      <c r="X117" s="197"/>
      <c r="Y117" s="198"/>
      <c r="Z117" s="199" t="s">
        <v>106</v>
      </c>
      <c r="AA117" s="200"/>
      <c r="AB117" s="200"/>
      <c r="AC117" s="200"/>
      <c r="AD117" s="201"/>
    </row>
    <row r="118" spans="2:30" ht="10.5" customHeight="1" x14ac:dyDescent="0.2">
      <c r="B118" s="205"/>
      <c r="C118" s="205"/>
      <c r="D118" s="205"/>
      <c r="E118" s="205"/>
      <c r="F118" s="205"/>
      <c r="G118" s="205"/>
      <c r="H118" s="205"/>
      <c r="I118" s="205"/>
      <c r="J118" s="205"/>
      <c r="K118" s="205"/>
      <c r="L118" s="202"/>
      <c r="N118" s="191"/>
      <c r="O118" s="191"/>
      <c r="P118" s="191"/>
      <c r="Q118" s="191"/>
      <c r="R118" s="191"/>
      <c r="S118" s="191"/>
      <c r="T118" s="191"/>
      <c r="U118" s="191"/>
      <c r="V118" s="191"/>
      <c r="W118" s="191"/>
      <c r="X118" s="191"/>
      <c r="Y118" s="191"/>
      <c r="Z118" s="191"/>
      <c r="AA118" s="191"/>
      <c r="AB118" s="191"/>
      <c r="AC118" s="191"/>
      <c r="AD118" s="191"/>
    </row>
    <row r="119" spans="2:30" ht="10.5" customHeight="1" x14ac:dyDescent="0.2">
      <c r="B119" s="205"/>
      <c r="C119" s="205"/>
      <c r="D119" s="205"/>
      <c r="E119" s="205"/>
      <c r="F119" s="205"/>
      <c r="G119" s="205"/>
      <c r="H119" s="205"/>
      <c r="I119" s="205"/>
      <c r="J119" s="205"/>
      <c r="K119" s="205"/>
      <c r="L119" s="202"/>
      <c r="N119" s="191"/>
      <c r="O119" s="191"/>
      <c r="P119" s="191"/>
      <c r="Q119" s="191"/>
      <c r="R119" s="191"/>
      <c r="S119" s="191"/>
      <c r="T119" s="191"/>
      <c r="U119" s="191"/>
      <c r="V119" s="191"/>
      <c r="W119" s="191"/>
      <c r="X119" s="191"/>
      <c r="Y119" s="191"/>
      <c r="Z119" s="191"/>
      <c r="AA119" s="191"/>
      <c r="AB119" s="191"/>
      <c r="AC119" s="191"/>
      <c r="AD119" s="191"/>
    </row>
    <row r="120" spans="2:30" ht="10.5" customHeight="1" x14ac:dyDescent="0.2">
      <c r="B120" s="205"/>
      <c r="C120" s="205"/>
      <c r="D120" s="205"/>
      <c r="E120" s="205"/>
      <c r="F120" s="205"/>
      <c r="G120" s="205"/>
      <c r="H120" s="205"/>
      <c r="I120" s="205"/>
      <c r="J120" s="205"/>
      <c r="K120" s="205"/>
      <c r="L120" s="202"/>
      <c r="N120" s="191"/>
      <c r="O120" s="191"/>
      <c r="P120" s="191"/>
      <c r="Q120" s="191"/>
      <c r="R120" s="191"/>
      <c r="S120" s="191"/>
      <c r="T120" s="191"/>
      <c r="U120" s="191"/>
      <c r="V120" s="191"/>
      <c r="W120" s="191"/>
      <c r="X120" s="191"/>
      <c r="Y120" s="191"/>
      <c r="Z120" s="191"/>
      <c r="AA120" s="191"/>
      <c r="AB120" s="191"/>
      <c r="AC120" s="191"/>
      <c r="AD120" s="191"/>
    </row>
    <row r="121" spans="2:30" ht="10.5" customHeight="1" x14ac:dyDescent="0.2">
      <c r="B121" s="205"/>
      <c r="C121" s="205"/>
      <c r="D121" s="205"/>
      <c r="E121" s="205"/>
      <c r="F121" s="205"/>
      <c r="G121" s="205"/>
      <c r="H121" s="205"/>
      <c r="I121" s="205"/>
      <c r="J121" s="205"/>
      <c r="K121" s="205"/>
      <c r="L121" s="202"/>
      <c r="N121" s="191"/>
      <c r="O121" s="191"/>
      <c r="P121" s="191"/>
      <c r="Q121" s="191"/>
      <c r="R121" s="191"/>
      <c r="S121" s="191"/>
      <c r="T121" s="191"/>
      <c r="U121" s="191"/>
      <c r="V121" s="191"/>
      <c r="W121" s="191"/>
      <c r="X121" s="191"/>
      <c r="Y121" s="191"/>
      <c r="Z121" s="191"/>
      <c r="AA121" s="191"/>
      <c r="AB121" s="191"/>
      <c r="AC121" s="191"/>
      <c r="AD121" s="191"/>
    </row>
    <row r="122" spans="2:30" ht="10.5" customHeight="1" x14ac:dyDescent="0.2">
      <c r="B122" s="205"/>
      <c r="C122" s="205"/>
      <c r="D122" s="205"/>
      <c r="E122" s="205"/>
      <c r="F122" s="205"/>
      <c r="G122" s="205"/>
      <c r="H122" s="205"/>
      <c r="I122" s="205"/>
      <c r="J122" s="205"/>
      <c r="K122" s="205"/>
      <c r="L122" s="202"/>
      <c r="N122" s="191"/>
      <c r="O122" s="191"/>
      <c r="P122" s="191"/>
      <c r="Q122" s="191"/>
      <c r="R122" s="191"/>
      <c r="S122" s="191"/>
      <c r="T122" s="191"/>
      <c r="U122" s="191"/>
      <c r="V122" s="191"/>
      <c r="W122" s="191"/>
      <c r="X122" s="191"/>
      <c r="Y122" s="191"/>
      <c r="Z122" s="191"/>
      <c r="AA122" s="191"/>
      <c r="AB122" s="191"/>
      <c r="AC122" s="191"/>
      <c r="AD122" s="191"/>
    </row>
    <row r="123" spans="2:30" ht="10.5" customHeight="1" x14ac:dyDescent="0.2">
      <c r="B123" s="205"/>
      <c r="C123" s="205"/>
      <c r="D123" s="205"/>
      <c r="E123" s="205"/>
      <c r="F123" s="205"/>
      <c r="G123" s="205"/>
      <c r="H123" s="205"/>
      <c r="I123" s="205"/>
      <c r="J123" s="205"/>
      <c r="K123" s="205"/>
      <c r="L123" s="202"/>
      <c r="N123" s="191"/>
      <c r="O123" s="191"/>
      <c r="P123" s="191"/>
      <c r="Q123" s="191"/>
      <c r="R123" s="191"/>
      <c r="S123" s="191"/>
      <c r="T123" s="191"/>
      <c r="U123" s="191"/>
      <c r="V123" s="191"/>
      <c r="W123" s="191"/>
      <c r="X123" s="191"/>
      <c r="Y123" s="191"/>
      <c r="Z123" s="191"/>
      <c r="AA123" s="191"/>
      <c r="AB123" s="191"/>
      <c r="AC123" s="191"/>
      <c r="AD123" s="191"/>
    </row>
    <row r="124" spans="2:30" x14ac:dyDescent="0.2">
      <c r="B124" s="172" t="s">
        <v>112</v>
      </c>
      <c r="C124" s="172"/>
      <c r="D124" s="172"/>
      <c r="E124" s="172"/>
      <c r="F124" s="172"/>
      <c r="G124" s="172"/>
      <c r="H124" s="172"/>
      <c r="I124" s="172"/>
      <c r="J124" s="172"/>
      <c r="K124" s="172"/>
      <c r="N124" s="196" t="s">
        <v>107</v>
      </c>
      <c r="O124" s="197"/>
      <c r="P124" s="197"/>
      <c r="Q124" s="197"/>
      <c r="R124" s="197"/>
      <c r="S124" s="197"/>
      <c r="T124" s="197"/>
      <c r="U124" s="197"/>
      <c r="V124" s="197"/>
      <c r="W124" s="197"/>
      <c r="X124" s="197"/>
      <c r="Y124" s="198"/>
      <c r="Z124" s="199" t="s">
        <v>106</v>
      </c>
      <c r="AA124" s="200"/>
      <c r="AB124" s="200"/>
      <c r="AC124" s="200"/>
      <c r="AD124" s="201"/>
    </row>
    <row r="125" spans="2:30" ht="10.5" customHeight="1" x14ac:dyDescent="0.2">
      <c r="B125" s="172"/>
      <c r="C125" s="172"/>
      <c r="D125" s="172"/>
      <c r="E125" s="172"/>
      <c r="F125" s="172"/>
      <c r="G125" s="172"/>
      <c r="H125" s="172"/>
      <c r="I125" s="172"/>
      <c r="J125" s="172"/>
      <c r="K125" s="172"/>
      <c r="L125" s="202"/>
      <c r="N125" s="191"/>
      <c r="O125" s="191"/>
      <c r="P125" s="191"/>
      <c r="Q125" s="191"/>
      <c r="R125" s="191"/>
      <c r="S125" s="191"/>
      <c r="T125" s="191"/>
      <c r="U125" s="191"/>
      <c r="V125" s="191"/>
      <c r="W125" s="191"/>
      <c r="X125" s="191"/>
      <c r="Y125" s="191"/>
      <c r="Z125" s="191"/>
      <c r="AA125" s="191"/>
      <c r="AB125" s="191"/>
      <c r="AC125" s="191"/>
      <c r="AD125" s="191"/>
    </row>
    <row r="126" spans="2:30" ht="10.5" customHeight="1" x14ac:dyDescent="0.2">
      <c r="B126" s="172"/>
      <c r="C126" s="172"/>
      <c r="D126" s="172"/>
      <c r="E126" s="172"/>
      <c r="F126" s="172"/>
      <c r="G126" s="172"/>
      <c r="H126" s="172"/>
      <c r="I126" s="172"/>
      <c r="J126" s="172"/>
      <c r="K126" s="172"/>
      <c r="L126" s="202"/>
      <c r="N126" s="191"/>
      <c r="O126" s="191"/>
      <c r="P126" s="191"/>
      <c r="Q126" s="191"/>
      <c r="R126" s="191"/>
      <c r="S126" s="191"/>
      <c r="T126" s="191"/>
      <c r="U126" s="191"/>
      <c r="V126" s="191"/>
      <c r="W126" s="191"/>
      <c r="X126" s="191"/>
      <c r="Y126" s="191"/>
      <c r="Z126" s="191"/>
      <c r="AA126" s="191"/>
      <c r="AB126" s="191"/>
      <c r="AC126" s="191"/>
      <c r="AD126" s="191"/>
    </row>
    <row r="127" spans="2:30" ht="10.5" customHeight="1" x14ac:dyDescent="0.2">
      <c r="B127" s="172"/>
      <c r="C127" s="172"/>
      <c r="D127" s="172"/>
      <c r="E127" s="172"/>
      <c r="F127" s="172"/>
      <c r="G127" s="172"/>
      <c r="H127" s="172"/>
      <c r="I127" s="172"/>
      <c r="J127" s="172"/>
      <c r="K127" s="172"/>
      <c r="L127" s="202"/>
      <c r="N127" s="191"/>
      <c r="O127" s="191"/>
      <c r="P127" s="191"/>
      <c r="Q127" s="191"/>
      <c r="R127" s="191"/>
      <c r="S127" s="191"/>
      <c r="T127" s="191"/>
      <c r="U127" s="191"/>
      <c r="V127" s="191"/>
      <c r="W127" s="191"/>
      <c r="X127" s="191"/>
      <c r="Y127" s="191"/>
      <c r="Z127" s="191"/>
      <c r="AA127" s="191"/>
      <c r="AB127" s="191"/>
      <c r="AC127" s="191"/>
      <c r="AD127" s="191"/>
    </row>
    <row r="128" spans="2:30" ht="10.5" customHeight="1" x14ac:dyDescent="0.2">
      <c r="B128" s="172"/>
      <c r="C128" s="172"/>
      <c r="D128" s="172"/>
      <c r="E128" s="172"/>
      <c r="F128" s="172"/>
      <c r="G128" s="172"/>
      <c r="H128" s="172"/>
      <c r="I128" s="172"/>
      <c r="J128" s="172"/>
      <c r="K128" s="172"/>
      <c r="L128" s="202"/>
      <c r="N128" s="191"/>
      <c r="O128" s="191"/>
      <c r="P128" s="191"/>
      <c r="Q128" s="191"/>
      <c r="R128" s="191"/>
      <c r="S128" s="191"/>
      <c r="T128" s="191"/>
      <c r="U128" s="191"/>
      <c r="V128" s="191"/>
      <c r="W128" s="191"/>
      <c r="X128" s="191"/>
      <c r="Y128" s="191"/>
      <c r="Z128" s="191"/>
      <c r="AA128" s="191"/>
      <c r="AB128" s="191"/>
      <c r="AC128" s="191"/>
      <c r="AD128" s="191"/>
    </row>
    <row r="129" spans="1:30" ht="10.5" customHeight="1" x14ac:dyDescent="0.2">
      <c r="B129" s="172"/>
      <c r="C129" s="172"/>
      <c r="D129" s="172"/>
      <c r="E129" s="172"/>
      <c r="F129" s="172"/>
      <c r="G129" s="172"/>
      <c r="H129" s="172"/>
      <c r="I129" s="172"/>
      <c r="J129" s="172"/>
      <c r="K129" s="172"/>
      <c r="L129" s="202"/>
      <c r="N129" s="191"/>
      <c r="O129" s="191"/>
      <c r="P129" s="191"/>
      <c r="Q129" s="191"/>
      <c r="R129" s="191"/>
      <c r="S129" s="191"/>
      <c r="T129" s="191"/>
      <c r="U129" s="191"/>
      <c r="V129" s="191"/>
      <c r="W129" s="191"/>
      <c r="X129" s="191"/>
      <c r="Y129" s="191"/>
      <c r="Z129" s="191"/>
      <c r="AA129" s="191"/>
      <c r="AB129" s="191"/>
      <c r="AC129" s="191"/>
      <c r="AD129" s="191"/>
    </row>
    <row r="130" spans="1:30" ht="10.5" customHeight="1" x14ac:dyDescent="0.2">
      <c r="B130" s="172"/>
      <c r="C130" s="172"/>
      <c r="D130" s="172"/>
      <c r="E130" s="172"/>
      <c r="F130" s="172"/>
      <c r="G130" s="172"/>
      <c r="H130" s="172"/>
      <c r="I130" s="172"/>
      <c r="J130" s="172"/>
      <c r="K130" s="172"/>
      <c r="L130" s="202"/>
      <c r="N130" s="191"/>
      <c r="O130" s="191"/>
      <c r="P130" s="191"/>
      <c r="Q130" s="191"/>
      <c r="R130" s="191"/>
      <c r="S130" s="191"/>
      <c r="T130" s="191"/>
      <c r="U130" s="191"/>
      <c r="V130" s="191"/>
      <c r="W130" s="191"/>
      <c r="X130" s="191"/>
      <c r="Y130" s="191"/>
      <c r="Z130" s="191"/>
      <c r="AA130" s="191"/>
      <c r="AB130" s="191"/>
      <c r="AC130" s="191"/>
      <c r="AD130" s="191"/>
    </row>
    <row r="131" spans="1:30" ht="3" customHeight="1" x14ac:dyDescent="0.2"/>
    <row r="132" spans="1:30" ht="9.75" customHeight="1" x14ac:dyDescent="0.2">
      <c r="A132" s="194" t="s">
        <v>115</v>
      </c>
      <c r="B132" s="194"/>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4"/>
      <c r="Z132" s="194"/>
      <c r="AA132" s="194"/>
      <c r="AB132" s="194"/>
      <c r="AC132" s="194"/>
      <c r="AD132" s="194"/>
    </row>
    <row r="133" spans="1:30" ht="9.75" customHeight="1" x14ac:dyDescent="0.2">
      <c r="A133" s="194"/>
      <c r="B133" s="194"/>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row>
    <row r="134" spans="1:30" ht="9.75" customHeight="1" x14ac:dyDescent="0.2">
      <c r="A134" s="195" t="s">
        <v>489</v>
      </c>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row>
    <row r="135" spans="1:30" ht="9.75" customHeight="1" x14ac:dyDescent="0.2">
      <c r="A135" s="195"/>
      <c r="B135" s="195"/>
      <c r="C135" s="195"/>
      <c r="D135" s="195"/>
      <c r="E135" s="195"/>
      <c r="F135" s="195"/>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row>
    <row r="136" spans="1:30" ht="9.75" customHeight="1" x14ac:dyDescent="0.2">
      <c r="A136" s="195"/>
      <c r="B136" s="195"/>
      <c r="C136" s="195"/>
      <c r="D136" s="195"/>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row>
    <row r="137" spans="1:30" ht="9.75" customHeight="1" x14ac:dyDescent="0.2">
      <c r="A137" s="194" t="s">
        <v>114</v>
      </c>
      <c r="B137" s="194"/>
      <c r="C137" s="194"/>
      <c r="D137" s="194"/>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row>
    <row r="138" spans="1:30" ht="9.75" customHeight="1" x14ac:dyDescent="0.2">
      <c r="A138" s="194"/>
      <c r="B138" s="194"/>
      <c r="C138" s="194"/>
      <c r="D138" s="194"/>
      <c r="E138" s="194"/>
      <c r="F138" s="194"/>
      <c r="G138" s="194"/>
      <c r="H138" s="194"/>
      <c r="I138" s="194"/>
      <c r="J138" s="194"/>
      <c r="K138" s="194"/>
      <c r="L138" s="194"/>
      <c r="M138" s="194"/>
      <c r="N138" s="194"/>
      <c r="O138" s="194"/>
      <c r="P138" s="194"/>
      <c r="Q138" s="194"/>
      <c r="R138" s="194"/>
      <c r="S138" s="194"/>
      <c r="T138" s="194"/>
      <c r="U138" s="194"/>
      <c r="V138" s="194"/>
      <c r="W138" s="194"/>
      <c r="X138" s="194"/>
      <c r="Y138" s="194"/>
      <c r="Z138" s="194"/>
      <c r="AA138" s="194"/>
      <c r="AB138" s="194"/>
      <c r="AC138" s="194"/>
      <c r="AD138" s="194"/>
    </row>
    <row r="139" spans="1:30" ht="9.75" customHeight="1" x14ac:dyDescent="0.2">
      <c r="A139" s="194" t="s">
        <v>490</v>
      </c>
      <c r="B139" s="194"/>
      <c r="C139" s="194"/>
      <c r="D139" s="194"/>
      <c r="E139" s="194"/>
      <c r="F139" s="194"/>
      <c r="G139" s="194"/>
      <c r="H139" s="194"/>
      <c r="I139" s="194"/>
      <c r="J139" s="194"/>
      <c r="K139" s="194"/>
      <c r="L139" s="194"/>
      <c r="M139" s="194"/>
      <c r="N139" s="194"/>
      <c r="O139" s="194"/>
      <c r="P139" s="194"/>
      <c r="Q139" s="194"/>
      <c r="R139" s="194"/>
      <c r="S139" s="194"/>
      <c r="T139" s="194"/>
      <c r="U139" s="194"/>
      <c r="V139" s="194"/>
      <c r="W139" s="194"/>
      <c r="X139" s="194"/>
      <c r="Y139" s="194"/>
      <c r="Z139" s="194"/>
      <c r="AA139" s="194"/>
      <c r="AB139" s="194"/>
      <c r="AC139" s="194"/>
      <c r="AD139" s="194"/>
    </row>
    <row r="140" spans="1:30" ht="9.75" customHeight="1" x14ac:dyDescent="0.2">
      <c r="A140" s="194"/>
      <c r="B140" s="194"/>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71" t="s">
        <v>116</v>
      </c>
      <c r="I144" s="171"/>
      <c r="J144" s="171"/>
      <c r="K144" s="171"/>
      <c r="L144" s="171"/>
      <c r="M144" s="171"/>
      <c r="N144" s="171"/>
      <c r="O144" s="171"/>
      <c r="P144" s="171"/>
      <c r="Q144" s="171"/>
      <c r="R144" s="171"/>
      <c r="S144" s="171"/>
      <c r="T144" s="171"/>
      <c r="U144" s="171"/>
      <c r="V144" s="171"/>
    </row>
    <row r="145" spans="1:30" ht="7.5" customHeight="1" thickTop="1" x14ac:dyDescent="0.2"/>
    <row r="146" spans="1:30" x14ac:dyDescent="0.2">
      <c r="A146" s="192" t="s">
        <v>117</v>
      </c>
      <c r="B146" s="192"/>
      <c r="C146" s="192"/>
      <c r="E146" s="193" t="s">
        <v>118</v>
      </c>
      <c r="F146" s="193"/>
      <c r="G146" s="193"/>
      <c r="H146" s="193"/>
      <c r="I146" s="193"/>
      <c r="J146" s="193"/>
      <c r="K146" s="193"/>
      <c r="L146" s="193"/>
      <c r="M146" s="193"/>
      <c r="N146" s="193"/>
      <c r="O146" s="193"/>
      <c r="P146" s="193"/>
      <c r="Q146" s="193"/>
      <c r="R146" s="193"/>
      <c r="S146" s="193"/>
      <c r="T146" s="193"/>
      <c r="U146" s="193"/>
      <c r="V146" s="193"/>
    </row>
    <row r="147" spans="1:30" ht="4.5" customHeight="1" x14ac:dyDescent="0.2"/>
    <row r="148" spans="1:30" x14ac:dyDescent="0.2">
      <c r="A148" s="4">
        <f>+A104+1</f>
        <v>28</v>
      </c>
      <c r="B148" s="183" t="s">
        <v>119</v>
      </c>
      <c r="C148" s="183"/>
      <c r="D148" s="183"/>
      <c r="E148" s="183"/>
    </row>
    <row r="149" spans="1:30" ht="12" customHeight="1" x14ac:dyDescent="0.2">
      <c r="B149" s="188" t="s">
        <v>120</v>
      </c>
      <c r="C149" s="188"/>
      <c r="D149" s="188"/>
      <c r="E149" s="188"/>
      <c r="F149" s="188" t="s">
        <v>121</v>
      </c>
      <c r="G149" s="188"/>
      <c r="H149" s="188"/>
      <c r="I149" s="188"/>
      <c r="J149" s="188" t="s">
        <v>129</v>
      </c>
      <c r="K149" s="188"/>
      <c r="L149" s="188"/>
      <c r="M149" s="188"/>
      <c r="N149" s="188"/>
      <c r="O149" s="188" t="s">
        <v>122</v>
      </c>
      <c r="P149" s="188"/>
      <c r="Q149" s="188"/>
      <c r="R149" s="188"/>
      <c r="S149" s="188" t="s">
        <v>123</v>
      </c>
      <c r="T149" s="188"/>
      <c r="U149" s="188"/>
      <c r="V149" s="188"/>
      <c r="W149" s="188" t="s">
        <v>124</v>
      </c>
      <c r="X149" s="188"/>
      <c r="Y149" s="188"/>
      <c r="Z149" s="188"/>
      <c r="AA149" s="188" t="s">
        <v>125</v>
      </c>
      <c r="AB149" s="188"/>
      <c r="AC149" s="188"/>
      <c r="AD149" s="188"/>
    </row>
    <row r="150" spans="1:30" x14ac:dyDescent="0.2">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row>
    <row r="151" spans="1:30" x14ac:dyDescent="0.2">
      <c r="B151" s="156"/>
      <c r="C151" s="156"/>
      <c r="D151" s="156"/>
      <c r="E151" s="156"/>
      <c r="F151" s="156"/>
      <c r="G151" s="156"/>
      <c r="H151" s="156"/>
      <c r="I151" s="156"/>
      <c r="J151" s="191"/>
      <c r="K151" s="191"/>
      <c r="L151" s="191"/>
      <c r="M151" s="191"/>
      <c r="N151" s="191"/>
      <c r="O151" s="156"/>
      <c r="P151" s="156"/>
      <c r="Q151" s="156"/>
      <c r="R151" s="156"/>
      <c r="S151" s="156"/>
      <c r="T151" s="156"/>
      <c r="U151" s="156"/>
      <c r="V151" s="156"/>
      <c r="W151" s="190"/>
      <c r="X151" s="190"/>
      <c r="Y151" s="190"/>
      <c r="Z151" s="190"/>
      <c r="AA151" s="156"/>
      <c r="AB151" s="156"/>
      <c r="AC151" s="156"/>
      <c r="AD151" s="156"/>
    </row>
    <row r="152" spans="1:30" x14ac:dyDescent="0.2">
      <c r="B152" s="156"/>
      <c r="C152" s="156"/>
      <c r="D152" s="156"/>
      <c r="E152" s="156"/>
      <c r="F152" s="156"/>
      <c r="G152" s="156"/>
      <c r="H152" s="156"/>
      <c r="I152" s="156"/>
      <c r="J152" s="191"/>
      <c r="K152" s="191"/>
      <c r="L152" s="191"/>
      <c r="M152" s="191"/>
      <c r="N152" s="191"/>
      <c r="O152" s="156"/>
      <c r="P152" s="156"/>
      <c r="Q152" s="156"/>
      <c r="R152" s="156"/>
      <c r="S152" s="156"/>
      <c r="T152" s="156"/>
      <c r="U152" s="156"/>
      <c r="V152" s="156"/>
      <c r="W152" s="190"/>
      <c r="X152" s="190"/>
      <c r="Y152" s="190"/>
      <c r="Z152" s="190"/>
      <c r="AA152" s="156"/>
      <c r="AB152" s="156"/>
      <c r="AC152" s="156"/>
      <c r="AD152" s="156"/>
    </row>
    <row r="153" spans="1:30" x14ac:dyDescent="0.2">
      <c r="B153" s="156"/>
      <c r="C153" s="156"/>
      <c r="D153" s="156"/>
      <c r="E153" s="156"/>
      <c r="F153" s="156"/>
      <c r="G153" s="156"/>
      <c r="H153" s="156"/>
      <c r="I153" s="156"/>
      <c r="J153" s="191"/>
      <c r="K153" s="191"/>
      <c r="L153" s="191"/>
      <c r="M153" s="191"/>
      <c r="N153" s="191"/>
      <c r="O153" s="156"/>
      <c r="P153" s="156"/>
      <c r="Q153" s="156"/>
      <c r="R153" s="156"/>
      <c r="S153" s="156"/>
      <c r="T153" s="156"/>
      <c r="U153" s="156"/>
      <c r="V153" s="156"/>
      <c r="W153" s="190"/>
      <c r="X153" s="190"/>
      <c r="Y153" s="190"/>
      <c r="Z153" s="190"/>
      <c r="AA153" s="156"/>
      <c r="AB153" s="156"/>
      <c r="AC153" s="156"/>
      <c r="AD153" s="156"/>
    </row>
    <row r="154" spans="1:30" x14ac:dyDescent="0.2">
      <c r="B154" s="156"/>
      <c r="C154" s="156"/>
      <c r="D154" s="156"/>
      <c r="E154" s="156"/>
      <c r="F154" s="156"/>
      <c r="G154" s="156"/>
      <c r="H154" s="156"/>
      <c r="I154" s="156"/>
      <c r="J154" s="191"/>
      <c r="K154" s="191"/>
      <c r="L154" s="191"/>
      <c r="M154" s="191"/>
      <c r="N154" s="191"/>
      <c r="O154" s="156"/>
      <c r="P154" s="156"/>
      <c r="Q154" s="156"/>
      <c r="R154" s="156"/>
      <c r="S154" s="156"/>
      <c r="T154" s="156"/>
      <c r="U154" s="156"/>
      <c r="V154" s="156"/>
      <c r="W154" s="190"/>
      <c r="X154" s="190"/>
      <c r="Y154" s="190"/>
      <c r="Z154" s="190"/>
      <c r="AA154" s="156"/>
      <c r="AB154" s="156"/>
      <c r="AC154" s="156"/>
      <c r="AD154" s="156"/>
    </row>
    <row r="155" spans="1:30" x14ac:dyDescent="0.2">
      <c r="B155" s="156"/>
      <c r="C155" s="156"/>
      <c r="D155" s="156"/>
      <c r="E155" s="156"/>
      <c r="F155" s="156"/>
      <c r="G155" s="156"/>
      <c r="H155" s="156"/>
      <c r="I155" s="156"/>
      <c r="J155" s="191"/>
      <c r="K155" s="191"/>
      <c r="L155" s="191"/>
      <c r="M155" s="191"/>
      <c r="N155" s="191"/>
      <c r="O155" s="156"/>
      <c r="P155" s="156"/>
      <c r="Q155" s="156"/>
      <c r="R155" s="156"/>
      <c r="S155" s="156"/>
      <c r="T155" s="156"/>
      <c r="U155" s="156"/>
      <c r="V155" s="156"/>
      <c r="W155" s="190"/>
      <c r="X155" s="190"/>
      <c r="Y155" s="190"/>
      <c r="Z155" s="190"/>
      <c r="AA155" s="156"/>
      <c r="AB155" s="156"/>
      <c r="AC155" s="156"/>
      <c r="AD155" s="156"/>
    </row>
    <row r="156" spans="1:30" x14ac:dyDescent="0.2">
      <c r="B156" s="156"/>
      <c r="C156" s="156"/>
      <c r="D156" s="156"/>
      <c r="E156" s="156"/>
      <c r="F156" s="156"/>
      <c r="G156" s="156"/>
      <c r="H156" s="156"/>
      <c r="I156" s="156"/>
      <c r="J156" s="191"/>
      <c r="K156" s="191"/>
      <c r="L156" s="191"/>
      <c r="M156" s="191"/>
      <c r="N156" s="191"/>
      <c r="O156" s="156"/>
      <c r="P156" s="156"/>
      <c r="Q156" s="156"/>
      <c r="R156" s="156"/>
      <c r="S156" s="156"/>
      <c r="T156" s="156"/>
      <c r="U156" s="156"/>
      <c r="V156" s="156"/>
      <c r="W156" s="190"/>
      <c r="X156" s="190"/>
      <c r="Y156" s="190"/>
      <c r="Z156" s="190"/>
      <c r="AA156" s="156"/>
      <c r="AB156" s="156"/>
      <c r="AC156" s="156"/>
      <c r="AD156" s="156"/>
    </row>
    <row r="157" spans="1:30" x14ac:dyDescent="0.2">
      <c r="B157" s="156"/>
      <c r="C157" s="156"/>
      <c r="D157" s="156"/>
      <c r="E157" s="156"/>
      <c r="F157" s="156"/>
      <c r="G157" s="156"/>
      <c r="H157" s="156"/>
      <c r="I157" s="156"/>
      <c r="J157" s="191"/>
      <c r="K157" s="191"/>
      <c r="L157" s="191"/>
      <c r="M157" s="191"/>
      <c r="N157" s="191"/>
      <c r="O157" s="156"/>
      <c r="P157" s="156"/>
      <c r="Q157" s="156"/>
      <c r="R157" s="156"/>
      <c r="S157" s="156"/>
      <c r="T157" s="156"/>
      <c r="U157" s="156"/>
      <c r="V157" s="156"/>
      <c r="W157" s="190"/>
      <c r="X157" s="190"/>
      <c r="Y157" s="190"/>
      <c r="Z157" s="190"/>
      <c r="AA157" s="156"/>
      <c r="AB157" s="156"/>
      <c r="AC157" s="156"/>
      <c r="AD157" s="156"/>
    </row>
    <row r="158" spans="1:30" x14ac:dyDescent="0.2">
      <c r="B158" s="156"/>
      <c r="C158" s="156"/>
      <c r="D158" s="156"/>
      <c r="E158" s="156"/>
      <c r="F158" s="156"/>
      <c r="G158" s="156"/>
      <c r="H158" s="156"/>
      <c r="I158" s="156"/>
      <c r="J158" s="191"/>
      <c r="K158" s="191"/>
      <c r="L158" s="191"/>
      <c r="M158" s="191"/>
      <c r="N158" s="191"/>
      <c r="O158" s="156"/>
      <c r="P158" s="156"/>
      <c r="Q158" s="156"/>
      <c r="R158" s="156"/>
      <c r="S158" s="156"/>
      <c r="T158" s="156"/>
      <c r="U158" s="156"/>
      <c r="V158" s="156"/>
      <c r="W158" s="190"/>
      <c r="X158" s="190"/>
      <c r="Y158" s="190"/>
      <c r="Z158" s="190"/>
      <c r="AA158" s="156"/>
      <c r="AB158" s="156"/>
      <c r="AC158" s="156"/>
      <c r="AD158" s="156"/>
    </row>
    <row r="159" spans="1:30" x14ac:dyDescent="0.2">
      <c r="B159" s="156"/>
      <c r="C159" s="156"/>
      <c r="D159" s="156"/>
      <c r="E159" s="156"/>
      <c r="F159" s="156"/>
      <c r="G159" s="156"/>
      <c r="H159" s="156"/>
      <c r="I159" s="156"/>
      <c r="J159" s="191"/>
      <c r="K159" s="191"/>
      <c r="L159" s="191"/>
      <c r="M159" s="191"/>
      <c r="N159" s="191"/>
      <c r="O159" s="156"/>
      <c r="P159" s="156"/>
      <c r="Q159" s="156"/>
      <c r="R159" s="156"/>
      <c r="S159" s="156"/>
      <c r="T159" s="156"/>
      <c r="U159" s="156"/>
      <c r="V159" s="156"/>
      <c r="W159" s="190"/>
      <c r="X159" s="190"/>
      <c r="Y159" s="190"/>
      <c r="Z159" s="190"/>
      <c r="AA159" s="156"/>
      <c r="AB159" s="156"/>
      <c r="AC159" s="156"/>
      <c r="AD159" s="156"/>
    </row>
    <row r="160" spans="1:30" x14ac:dyDescent="0.2">
      <c r="B160" s="156"/>
      <c r="C160" s="156"/>
      <c r="D160" s="156"/>
      <c r="E160" s="156"/>
      <c r="F160" s="156"/>
      <c r="G160" s="156"/>
      <c r="H160" s="156"/>
      <c r="I160" s="156"/>
      <c r="J160" s="191"/>
      <c r="K160" s="191"/>
      <c r="L160" s="191"/>
      <c r="M160" s="191"/>
      <c r="N160" s="191"/>
      <c r="O160" s="156"/>
      <c r="P160" s="156"/>
      <c r="Q160" s="156"/>
      <c r="R160" s="156"/>
      <c r="S160" s="156"/>
      <c r="T160" s="156"/>
      <c r="U160" s="156"/>
      <c r="V160" s="156"/>
      <c r="W160" s="190"/>
      <c r="X160" s="190"/>
      <c r="Y160" s="190"/>
      <c r="Z160" s="190"/>
      <c r="AA160" s="156"/>
      <c r="AB160" s="156"/>
      <c r="AC160" s="156"/>
      <c r="AD160" s="156"/>
    </row>
    <row r="161" spans="1:25" ht="3.75" customHeight="1" x14ac:dyDescent="0.2"/>
    <row r="162" spans="1:25" x14ac:dyDescent="0.2">
      <c r="A162" s="4">
        <f>+A148+1</f>
        <v>29</v>
      </c>
      <c r="B162" s="183" t="s">
        <v>126</v>
      </c>
      <c r="C162" s="183"/>
      <c r="D162" s="183"/>
      <c r="E162" s="183"/>
      <c r="F162" s="183"/>
      <c r="G162" s="183"/>
      <c r="H162" s="183"/>
      <c r="I162" s="183"/>
    </row>
    <row r="163" spans="1:25" ht="15" customHeight="1" x14ac:dyDescent="0.2">
      <c r="B163" s="188" t="s">
        <v>127</v>
      </c>
      <c r="C163" s="188"/>
      <c r="D163" s="188"/>
      <c r="E163" s="188"/>
      <c r="F163" s="188"/>
      <c r="G163" s="188"/>
      <c r="H163" s="188"/>
      <c r="I163" s="188"/>
      <c r="J163" s="188"/>
      <c r="K163" s="188"/>
      <c r="L163" s="188" t="s">
        <v>134</v>
      </c>
      <c r="M163" s="188"/>
      <c r="N163" s="188"/>
      <c r="O163" s="188"/>
      <c r="P163" s="188"/>
      <c r="Q163" s="188" t="s">
        <v>128</v>
      </c>
      <c r="R163" s="188"/>
      <c r="S163" s="188"/>
      <c r="T163" s="188"/>
      <c r="U163" s="188" t="s">
        <v>124</v>
      </c>
      <c r="V163" s="188"/>
      <c r="W163" s="188"/>
      <c r="X163" s="188"/>
      <c r="Y163" s="188"/>
    </row>
    <row r="164" spans="1:25" x14ac:dyDescent="0.2">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row>
    <row r="165" spans="1:25" x14ac:dyDescent="0.2">
      <c r="B165" s="189"/>
      <c r="C165" s="189"/>
      <c r="D165" s="189"/>
      <c r="E165" s="189"/>
      <c r="F165" s="189"/>
      <c r="G165" s="189"/>
      <c r="H165" s="189"/>
      <c r="I165" s="189"/>
      <c r="J165" s="189"/>
      <c r="K165" s="189"/>
      <c r="L165" s="181"/>
      <c r="M165" s="181"/>
      <c r="N165" s="181"/>
      <c r="O165" s="181"/>
      <c r="P165" s="181"/>
      <c r="Q165" s="181"/>
      <c r="R165" s="181"/>
      <c r="S165" s="181"/>
      <c r="T165" s="181"/>
      <c r="U165" s="163"/>
      <c r="V165" s="163"/>
      <c r="W165" s="163"/>
      <c r="X165" s="163"/>
      <c r="Y165" s="163"/>
    </row>
    <row r="166" spans="1:25" x14ac:dyDescent="0.2">
      <c r="B166" s="189"/>
      <c r="C166" s="189"/>
      <c r="D166" s="189"/>
      <c r="E166" s="189"/>
      <c r="F166" s="189"/>
      <c r="G166" s="189"/>
      <c r="H166" s="189"/>
      <c r="I166" s="189"/>
      <c r="J166" s="189"/>
      <c r="K166" s="189"/>
      <c r="L166" s="181"/>
      <c r="M166" s="181"/>
      <c r="N166" s="181"/>
      <c r="O166" s="181"/>
      <c r="P166" s="181"/>
      <c r="Q166" s="181"/>
      <c r="R166" s="181"/>
      <c r="S166" s="181"/>
      <c r="T166" s="181"/>
      <c r="U166" s="163"/>
      <c r="V166" s="163"/>
      <c r="W166" s="163"/>
      <c r="X166" s="163"/>
      <c r="Y166" s="163"/>
    </row>
    <row r="167" spans="1:25" x14ac:dyDescent="0.2">
      <c r="B167" s="189"/>
      <c r="C167" s="189"/>
      <c r="D167" s="189"/>
      <c r="E167" s="189"/>
      <c r="F167" s="189"/>
      <c r="G167" s="189"/>
      <c r="H167" s="189"/>
      <c r="I167" s="189"/>
      <c r="J167" s="189"/>
      <c r="K167" s="189"/>
      <c r="L167" s="181"/>
      <c r="M167" s="181"/>
      <c r="N167" s="181"/>
      <c r="O167" s="181"/>
      <c r="P167" s="181"/>
      <c r="Q167" s="181"/>
      <c r="R167" s="181"/>
      <c r="S167" s="181"/>
      <c r="T167" s="181"/>
      <c r="U167" s="163"/>
      <c r="V167" s="163"/>
      <c r="W167" s="163"/>
      <c r="X167" s="163"/>
      <c r="Y167" s="163"/>
    </row>
    <row r="168" spans="1:25" x14ac:dyDescent="0.2">
      <c r="B168" s="189"/>
      <c r="C168" s="189"/>
      <c r="D168" s="189"/>
      <c r="E168" s="189"/>
      <c r="F168" s="189"/>
      <c r="G168" s="189"/>
      <c r="H168" s="189"/>
      <c r="I168" s="189"/>
      <c r="J168" s="189"/>
      <c r="K168" s="189"/>
      <c r="L168" s="181"/>
      <c r="M168" s="181"/>
      <c r="N168" s="181"/>
      <c r="O168" s="181"/>
      <c r="P168" s="181"/>
      <c r="Q168" s="181"/>
      <c r="R168" s="181"/>
      <c r="S168" s="181"/>
      <c r="T168" s="181"/>
      <c r="U168" s="163"/>
      <c r="V168" s="163"/>
      <c r="W168" s="163"/>
      <c r="X168" s="163"/>
      <c r="Y168" s="163"/>
    </row>
    <row r="169" spans="1:25" x14ac:dyDescent="0.2">
      <c r="B169" s="189"/>
      <c r="C169" s="189"/>
      <c r="D169" s="189"/>
      <c r="E169" s="189"/>
      <c r="F169" s="189"/>
      <c r="G169" s="189"/>
      <c r="H169" s="189"/>
      <c r="I169" s="189"/>
      <c r="J169" s="189"/>
      <c r="K169" s="189"/>
      <c r="L169" s="181"/>
      <c r="M169" s="181"/>
      <c r="N169" s="181"/>
      <c r="O169" s="181"/>
      <c r="P169" s="181"/>
      <c r="Q169" s="181"/>
      <c r="R169" s="181"/>
      <c r="S169" s="181"/>
      <c r="T169" s="181"/>
      <c r="U169" s="163"/>
      <c r="V169" s="163"/>
      <c r="W169" s="163"/>
      <c r="X169" s="163"/>
      <c r="Y169" s="163"/>
    </row>
    <row r="170" spans="1:25" x14ac:dyDescent="0.2">
      <c r="B170" s="189"/>
      <c r="C170" s="189"/>
      <c r="D170" s="189"/>
      <c r="E170" s="189"/>
      <c r="F170" s="189"/>
      <c r="G170" s="189"/>
      <c r="H170" s="189"/>
      <c r="I170" s="189"/>
      <c r="J170" s="189"/>
      <c r="K170" s="189"/>
      <c r="L170" s="181"/>
      <c r="M170" s="181"/>
      <c r="N170" s="181"/>
      <c r="O170" s="181"/>
      <c r="P170" s="181"/>
      <c r="Q170" s="181"/>
      <c r="R170" s="181"/>
      <c r="S170" s="181"/>
      <c r="T170" s="181"/>
      <c r="U170" s="163"/>
      <c r="V170" s="163"/>
      <c r="W170" s="163"/>
      <c r="X170" s="163"/>
      <c r="Y170" s="163"/>
    </row>
    <row r="171" spans="1:25" x14ac:dyDescent="0.2">
      <c r="B171" s="189"/>
      <c r="C171" s="189"/>
      <c r="D171" s="189"/>
      <c r="E171" s="189"/>
      <c r="F171" s="189"/>
      <c r="G171" s="189"/>
      <c r="H171" s="189"/>
      <c r="I171" s="189"/>
      <c r="J171" s="189"/>
      <c r="K171" s="189"/>
      <c r="L171" s="181"/>
      <c r="M171" s="181"/>
      <c r="N171" s="181"/>
      <c r="O171" s="181"/>
      <c r="P171" s="181"/>
      <c r="Q171" s="181"/>
      <c r="R171" s="181"/>
      <c r="S171" s="181"/>
      <c r="T171" s="181"/>
      <c r="U171" s="163"/>
      <c r="V171" s="163"/>
      <c r="W171" s="163"/>
      <c r="X171" s="163"/>
      <c r="Y171" s="163"/>
    </row>
    <row r="172" spans="1:25" x14ac:dyDescent="0.2">
      <c r="B172" s="189"/>
      <c r="C172" s="189"/>
      <c r="D172" s="189"/>
      <c r="E172" s="189"/>
      <c r="F172" s="189"/>
      <c r="G172" s="189"/>
      <c r="H172" s="189"/>
      <c r="I172" s="189"/>
      <c r="J172" s="189"/>
      <c r="K172" s="189"/>
      <c r="L172" s="181"/>
      <c r="M172" s="181"/>
      <c r="N172" s="181"/>
      <c r="O172" s="181"/>
      <c r="P172" s="181"/>
      <c r="Q172" s="181"/>
      <c r="R172" s="181"/>
      <c r="S172" s="181"/>
      <c r="T172" s="181"/>
      <c r="U172" s="163"/>
      <c r="V172" s="163"/>
      <c r="W172" s="163"/>
      <c r="X172" s="163"/>
      <c r="Y172" s="163"/>
    </row>
    <row r="173" spans="1:25" x14ac:dyDescent="0.2">
      <c r="B173" s="189"/>
      <c r="C173" s="189"/>
      <c r="D173" s="189"/>
      <c r="E173" s="189"/>
      <c r="F173" s="189"/>
      <c r="G173" s="189"/>
      <c r="H173" s="189"/>
      <c r="I173" s="189"/>
      <c r="J173" s="189"/>
      <c r="K173" s="189"/>
      <c r="L173" s="181"/>
      <c r="M173" s="181"/>
      <c r="N173" s="181"/>
      <c r="O173" s="181"/>
      <c r="P173" s="181"/>
      <c r="Q173" s="181"/>
      <c r="R173" s="181"/>
      <c r="S173" s="181"/>
      <c r="T173" s="181"/>
      <c r="U173" s="163"/>
      <c r="V173" s="163"/>
      <c r="W173" s="163"/>
      <c r="X173" s="163"/>
      <c r="Y173" s="163"/>
    </row>
    <row r="174" spans="1:25" x14ac:dyDescent="0.2">
      <c r="B174" s="189"/>
      <c r="C174" s="189"/>
      <c r="D174" s="189"/>
      <c r="E174" s="189"/>
      <c r="F174" s="189"/>
      <c r="G174" s="189"/>
      <c r="H174" s="189"/>
      <c r="I174" s="189"/>
      <c r="J174" s="189"/>
      <c r="K174" s="189"/>
      <c r="L174" s="181"/>
      <c r="M174" s="181"/>
      <c r="N174" s="181"/>
      <c r="O174" s="181"/>
      <c r="P174" s="181"/>
      <c r="Q174" s="181"/>
      <c r="R174" s="181"/>
      <c r="S174" s="181"/>
      <c r="T174" s="181"/>
      <c r="U174" s="163"/>
      <c r="V174" s="163"/>
      <c r="W174" s="163"/>
      <c r="X174" s="163"/>
      <c r="Y174" s="163"/>
    </row>
    <row r="175" spans="1:25" x14ac:dyDescent="0.2">
      <c r="B175" s="189"/>
      <c r="C175" s="189"/>
      <c r="D175" s="189"/>
      <c r="E175" s="189"/>
      <c r="F175" s="189"/>
      <c r="G175" s="189"/>
      <c r="H175" s="189"/>
      <c r="I175" s="189"/>
      <c r="J175" s="189"/>
      <c r="K175" s="189"/>
      <c r="L175" s="181"/>
      <c r="M175" s="181"/>
      <c r="N175" s="181"/>
      <c r="O175" s="181"/>
      <c r="P175" s="181"/>
      <c r="Q175" s="181"/>
      <c r="R175" s="181"/>
      <c r="S175" s="181"/>
      <c r="T175" s="181"/>
      <c r="U175" s="163"/>
      <c r="V175" s="163"/>
      <c r="W175" s="163"/>
      <c r="X175" s="163"/>
      <c r="Y175" s="163"/>
    </row>
    <row r="176" spans="1:25" x14ac:dyDescent="0.2">
      <c r="B176" s="189"/>
      <c r="C176" s="189"/>
      <c r="D176" s="189"/>
      <c r="E176" s="189"/>
      <c r="F176" s="189"/>
      <c r="G176" s="189"/>
      <c r="H176" s="189"/>
      <c r="I176" s="189"/>
      <c r="J176" s="189"/>
      <c r="K176" s="189"/>
      <c r="L176" s="181"/>
      <c r="M176" s="181"/>
      <c r="N176" s="181"/>
      <c r="O176" s="181"/>
      <c r="P176" s="181"/>
      <c r="Q176" s="181"/>
      <c r="R176" s="181"/>
      <c r="S176" s="181"/>
      <c r="T176" s="181"/>
      <c r="U176" s="163"/>
      <c r="V176" s="163"/>
      <c r="W176" s="163"/>
      <c r="X176" s="163"/>
      <c r="Y176" s="163"/>
    </row>
    <row r="177" spans="1:27" x14ac:dyDescent="0.2">
      <c r="B177" s="189"/>
      <c r="C177" s="189"/>
      <c r="D177" s="189"/>
      <c r="E177" s="189"/>
      <c r="F177" s="189"/>
      <c r="G177" s="189"/>
      <c r="H177" s="189"/>
      <c r="I177" s="189"/>
      <c r="J177" s="189"/>
      <c r="K177" s="189"/>
      <c r="L177" s="181"/>
      <c r="M177" s="181"/>
      <c r="N177" s="181"/>
      <c r="O177" s="181"/>
      <c r="P177" s="181"/>
      <c r="Q177" s="181"/>
      <c r="R177" s="181"/>
      <c r="S177" s="181"/>
      <c r="T177" s="181"/>
      <c r="U177" s="163"/>
      <c r="V177" s="163"/>
      <c r="W177" s="163"/>
      <c r="X177" s="163"/>
      <c r="Y177" s="163"/>
    </row>
    <row r="178" spans="1:27" x14ac:dyDescent="0.2">
      <c r="B178" s="189"/>
      <c r="C178" s="189"/>
      <c r="D178" s="189"/>
      <c r="E178" s="189"/>
      <c r="F178" s="189"/>
      <c r="G178" s="189"/>
      <c r="H178" s="189"/>
      <c r="I178" s="189"/>
      <c r="J178" s="189"/>
      <c r="K178" s="189"/>
      <c r="L178" s="181"/>
      <c r="M178" s="181"/>
      <c r="N178" s="181"/>
      <c r="O178" s="181"/>
      <c r="P178" s="181"/>
      <c r="Q178" s="181"/>
      <c r="R178" s="181"/>
      <c r="S178" s="181"/>
      <c r="T178" s="181"/>
      <c r="U178" s="163"/>
      <c r="V178" s="163"/>
      <c r="W178" s="163"/>
      <c r="X178" s="163"/>
      <c r="Y178" s="163"/>
    </row>
    <row r="179" spans="1:27" x14ac:dyDescent="0.2">
      <c r="B179" s="189"/>
      <c r="C179" s="189"/>
      <c r="D179" s="189"/>
      <c r="E179" s="189"/>
      <c r="F179" s="189"/>
      <c r="G179" s="189"/>
      <c r="H179" s="189"/>
      <c r="I179" s="189"/>
      <c r="J179" s="189"/>
      <c r="K179" s="189"/>
      <c r="L179" s="181"/>
      <c r="M179" s="181"/>
      <c r="N179" s="181"/>
      <c r="O179" s="181"/>
      <c r="P179" s="181"/>
      <c r="Q179" s="181"/>
      <c r="R179" s="181"/>
      <c r="S179" s="181"/>
      <c r="T179" s="181"/>
      <c r="U179" s="163"/>
      <c r="V179" s="163"/>
      <c r="W179" s="163"/>
      <c r="X179" s="163"/>
      <c r="Y179" s="163"/>
    </row>
    <row r="180" spans="1:27" x14ac:dyDescent="0.2">
      <c r="B180" s="189"/>
      <c r="C180" s="189"/>
      <c r="D180" s="189"/>
      <c r="E180" s="189"/>
      <c r="F180" s="189"/>
      <c r="G180" s="189"/>
      <c r="H180" s="189"/>
      <c r="I180" s="189"/>
      <c r="J180" s="189"/>
      <c r="K180" s="189"/>
      <c r="L180" s="181"/>
      <c r="M180" s="181"/>
      <c r="N180" s="181"/>
      <c r="O180" s="181"/>
      <c r="P180" s="181"/>
      <c r="Q180" s="181"/>
      <c r="R180" s="181"/>
      <c r="S180" s="181"/>
      <c r="T180" s="181"/>
      <c r="U180" s="163"/>
      <c r="V180" s="163"/>
      <c r="W180" s="163"/>
      <c r="X180" s="163"/>
      <c r="Y180" s="163"/>
    </row>
    <row r="181" spans="1:27" ht="3.75" customHeight="1" x14ac:dyDescent="0.2"/>
    <row r="182" spans="1:27" x14ac:dyDescent="0.2">
      <c r="A182" s="4">
        <f>+A162+1</f>
        <v>30</v>
      </c>
      <c r="B182" s="183" t="s">
        <v>130</v>
      </c>
      <c r="C182" s="183"/>
      <c r="D182" s="183"/>
      <c r="E182" s="183"/>
      <c r="F182" s="183"/>
      <c r="G182" s="183"/>
      <c r="H182" s="183"/>
      <c r="I182" s="183"/>
      <c r="J182" s="183"/>
      <c r="K182" s="183"/>
      <c r="L182" s="183"/>
      <c r="M182" s="183"/>
      <c r="N182" s="183"/>
      <c r="O182" s="183"/>
    </row>
    <row r="183" spans="1:27" x14ac:dyDescent="0.2">
      <c r="B183" s="173" t="s">
        <v>135</v>
      </c>
      <c r="C183" s="173"/>
      <c r="D183" s="173"/>
      <c r="E183" s="173"/>
      <c r="F183" s="173"/>
      <c r="G183" s="173"/>
      <c r="H183" s="173"/>
      <c r="I183" s="173"/>
      <c r="J183" s="173"/>
      <c r="K183" s="173"/>
      <c r="L183" s="173"/>
      <c r="M183" s="173"/>
      <c r="N183" s="173" t="s">
        <v>131</v>
      </c>
      <c r="O183" s="173"/>
      <c r="P183" s="173"/>
      <c r="Q183" s="173"/>
      <c r="R183" s="173" t="s">
        <v>106</v>
      </c>
      <c r="S183" s="173"/>
      <c r="T183" s="173"/>
      <c r="U183" s="173"/>
      <c r="V183" s="173"/>
      <c r="W183" s="173"/>
    </row>
    <row r="184" spans="1:27" x14ac:dyDescent="0.2">
      <c r="B184" s="181"/>
      <c r="C184" s="181"/>
      <c r="D184" s="181"/>
      <c r="E184" s="181"/>
      <c r="F184" s="181"/>
      <c r="G184" s="181"/>
      <c r="H184" s="181"/>
      <c r="I184" s="181"/>
      <c r="J184" s="181"/>
      <c r="K184" s="181"/>
      <c r="L184" s="181"/>
      <c r="M184" s="181"/>
      <c r="N184" s="181"/>
      <c r="O184" s="181"/>
      <c r="P184" s="181"/>
      <c r="Q184" s="181"/>
      <c r="R184" s="163"/>
      <c r="S184" s="163"/>
      <c r="T184" s="163"/>
      <c r="U184" s="163"/>
      <c r="V184" s="163"/>
      <c r="W184" s="163"/>
    </row>
    <row r="185" spans="1:27" x14ac:dyDescent="0.2">
      <c r="B185" s="181"/>
      <c r="C185" s="181"/>
      <c r="D185" s="181"/>
      <c r="E185" s="181"/>
      <c r="F185" s="181"/>
      <c r="G185" s="181"/>
      <c r="H185" s="181"/>
      <c r="I185" s="181"/>
      <c r="J185" s="181"/>
      <c r="K185" s="181"/>
      <c r="L185" s="181"/>
      <c r="M185" s="181"/>
      <c r="N185" s="181"/>
      <c r="O185" s="181"/>
      <c r="P185" s="181"/>
      <c r="Q185" s="181"/>
      <c r="R185" s="163"/>
      <c r="S185" s="163"/>
      <c r="T185" s="163"/>
      <c r="U185" s="163"/>
      <c r="V185" s="163"/>
      <c r="W185" s="163"/>
    </row>
    <row r="186" spans="1:27" x14ac:dyDescent="0.2">
      <c r="B186" s="181"/>
      <c r="C186" s="181"/>
      <c r="D186" s="181"/>
      <c r="E186" s="181"/>
      <c r="F186" s="181"/>
      <c r="G186" s="181"/>
      <c r="H186" s="181"/>
      <c r="I186" s="181"/>
      <c r="J186" s="181"/>
      <c r="K186" s="181"/>
      <c r="L186" s="181"/>
      <c r="M186" s="181"/>
      <c r="N186" s="181"/>
      <c r="O186" s="181"/>
      <c r="P186" s="181"/>
      <c r="Q186" s="181"/>
      <c r="R186" s="163"/>
      <c r="S186" s="163"/>
      <c r="T186" s="163"/>
      <c r="U186" s="163"/>
      <c r="V186" s="163"/>
      <c r="W186" s="163"/>
    </row>
    <row r="187" spans="1:27" x14ac:dyDescent="0.2">
      <c r="B187" s="181"/>
      <c r="C187" s="181"/>
      <c r="D187" s="181"/>
      <c r="E187" s="181"/>
      <c r="F187" s="181"/>
      <c r="G187" s="181"/>
      <c r="H187" s="181"/>
      <c r="I187" s="181"/>
      <c r="J187" s="181"/>
      <c r="K187" s="181"/>
      <c r="L187" s="181"/>
      <c r="M187" s="181"/>
      <c r="N187" s="181"/>
      <c r="O187" s="181"/>
      <c r="P187" s="181"/>
      <c r="Q187" s="181"/>
      <c r="R187" s="163"/>
      <c r="S187" s="163"/>
      <c r="T187" s="163"/>
      <c r="U187" s="163"/>
      <c r="V187" s="163"/>
      <c r="W187" s="163"/>
    </row>
    <row r="188" spans="1:27" x14ac:dyDescent="0.2">
      <c r="B188" s="181"/>
      <c r="C188" s="181"/>
      <c r="D188" s="181"/>
      <c r="E188" s="181"/>
      <c r="F188" s="181"/>
      <c r="G188" s="181"/>
      <c r="H188" s="181"/>
      <c r="I188" s="181"/>
      <c r="J188" s="181"/>
      <c r="K188" s="181"/>
      <c r="L188" s="181"/>
      <c r="M188" s="181"/>
      <c r="N188" s="181"/>
      <c r="O188" s="181"/>
      <c r="P188" s="181"/>
      <c r="Q188" s="181"/>
      <c r="R188" s="163"/>
      <c r="S188" s="163"/>
      <c r="T188" s="163"/>
      <c r="U188" s="163"/>
      <c r="V188" s="163"/>
      <c r="W188" s="163"/>
    </row>
    <row r="189" spans="1:27" x14ac:dyDescent="0.2">
      <c r="B189" s="181"/>
      <c r="C189" s="181"/>
      <c r="D189" s="181"/>
      <c r="E189" s="181"/>
      <c r="F189" s="181"/>
      <c r="G189" s="181"/>
      <c r="H189" s="181"/>
      <c r="I189" s="181"/>
      <c r="J189" s="181"/>
      <c r="K189" s="181"/>
      <c r="L189" s="181"/>
      <c r="M189" s="181"/>
      <c r="N189" s="181"/>
      <c r="O189" s="181"/>
      <c r="P189" s="181"/>
      <c r="Q189" s="181"/>
      <c r="R189" s="163"/>
      <c r="S189" s="163"/>
      <c r="T189" s="163"/>
      <c r="U189" s="163"/>
      <c r="V189" s="163"/>
      <c r="W189" s="163"/>
    </row>
    <row r="190" spans="1:27" x14ac:dyDescent="0.2">
      <c r="B190" s="181"/>
      <c r="C190" s="181"/>
      <c r="D190" s="181"/>
      <c r="E190" s="181"/>
      <c r="F190" s="181"/>
      <c r="G190" s="181"/>
      <c r="H190" s="181"/>
      <c r="I190" s="181"/>
      <c r="J190" s="181"/>
      <c r="K190" s="181"/>
      <c r="L190" s="181"/>
      <c r="M190" s="181"/>
      <c r="N190" s="181"/>
      <c r="O190" s="181"/>
      <c r="P190" s="181"/>
      <c r="Q190" s="181"/>
      <c r="R190" s="163"/>
      <c r="S190" s="163"/>
      <c r="T190" s="163"/>
      <c r="U190" s="163"/>
      <c r="V190" s="163"/>
      <c r="W190" s="163"/>
    </row>
    <row r="191" spans="1:27" ht="3.75" customHeight="1" x14ac:dyDescent="0.2"/>
    <row r="192" spans="1:27" x14ac:dyDescent="0.2">
      <c r="A192" s="4">
        <f>+A182+1</f>
        <v>31</v>
      </c>
      <c r="B192" s="155" t="s">
        <v>132</v>
      </c>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row>
    <row r="193" spans="1:30" ht="12" customHeight="1" x14ac:dyDescent="0.2">
      <c r="B193" s="188" t="s">
        <v>136</v>
      </c>
      <c r="C193" s="188"/>
      <c r="D193" s="188"/>
      <c r="E193" s="188"/>
      <c r="F193" s="188"/>
      <c r="G193" s="188"/>
      <c r="H193" s="188"/>
      <c r="I193" s="188"/>
      <c r="J193" s="188"/>
      <c r="K193" s="188"/>
      <c r="L193" s="188"/>
      <c r="M193" s="188"/>
      <c r="N193" s="187" t="s">
        <v>133</v>
      </c>
      <c r="O193" s="187"/>
      <c r="P193" s="187"/>
      <c r="Q193" s="187"/>
      <c r="R193" s="187"/>
      <c r="S193" s="187"/>
    </row>
    <row r="194" spans="1:30" x14ac:dyDescent="0.2">
      <c r="B194" s="188"/>
      <c r="C194" s="188"/>
      <c r="D194" s="188"/>
      <c r="E194" s="188"/>
      <c r="F194" s="188"/>
      <c r="G194" s="188"/>
      <c r="H194" s="188"/>
      <c r="I194" s="188"/>
      <c r="J194" s="188"/>
      <c r="K194" s="188"/>
      <c r="L194" s="188"/>
      <c r="M194" s="188"/>
      <c r="N194" s="187"/>
      <c r="O194" s="187"/>
      <c r="P194" s="187"/>
      <c r="Q194" s="187"/>
      <c r="R194" s="187"/>
      <c r="S194" s="187"/>
    </row>
    <row r="195" spans="1:30" x14ac:dyDescent="0.2">
      <c r="B195" s="181"/>
      <c r="C195" s="181"/>
      <c r="D195" s="181"/>
      <c r="E195" s="181"/>
      <c r="F195" s="181"/>
      <c r="G195" s="181"/>
      <c r="H195" s="181"/>
      <c r="I195" s="181"/>
      <c r="J195" s="181"/>
      <c r="K195" s="181"/>
      <c r="L195" s="181"/>
      <c r="M195" s="181"/>
      <c r="N195" s="163"/>
      <c r="O195" s="163"/>
      <c r="P195" s="163"/>
      <c r="Q195" s="163"/>
      <c r="R195" s="163"/>
      <c r="S195" s="163"/>
    </row>
    <row r="196" spans="1:30" x14ac:dyDescent="0.2">
      <c r="B196" s="181"/>
      <c r="C196" s="181"/>
      <c r="D196" s="181"/>
      <c r="E196" s="181"/>
      <c r="F196" s="181"/>
      <c r="G196" s="181"/>
      <c r="H196" s="181"/>
      <c r="I196" s="181"/>
      <c r="J196" s="181"/>
      <c r="K196" s="181"/>
      <c r="L196" s="181"/>
      <c r="M196" s="181"/>
      <c r="N196" s="163"/>
      <c r="O196" s="163"/>
      <c r="P196" s="163"/>
      <c r="Q196" s="163"/>
      <c r="R196" s="163"/>
      <c r="S196" s="163"/>
    </row>
    <row r="197" spans="1:30" x14ac:dyDescent="0.2">
      <c r="B197" s="181"/>
      <c r="C197" s="181"/>
      <c r="D197" s="181"/>
      <c r="E197" s="181"/>
      <c r="F197" s="181"/>
      <c r="G197" s="181"/>
      <c r="H197" s="181"/>
      <c r="I197" s="181"/>
      <c r="J197" s="181"/>
      <c r="K197" s="181"/>
      <c r="L197" s="181"/>
      <c r="M197" s="181"/>
      <c r="N197" s="163"/>
      <c r="O197" s="163"/>
      <c r="P197" s="163"/>
      <c r="Q197" s="163"/>
      <c r="R197" s="163"/>
      <c r="S197" s="163"/>
    </row>
    <row r="198" spans="1:30" x14ac:dyDescent="0.2">
      <c r="B198" s="181"/>
      <c r="C198" s="181"/>
      <c r="D198" s="181"/>
      <c r="E198" s="181"/>
      <c r="F198" s="181"/>
      <c r="G198" s="181"/>
      <c r="H198" s="181"/>
      <c r="I198" s="181"/>
      <c r="J198" s="181"/>
      <c r="K198" s="181"/>
      <c r="L198" s="181"/>
      <c r="M198" s="181"/>
      <c r="N198" s="163"/>
      <c r="O198" s="163"/>
      <c r="P198" s="163"/>
      <c r="Q198" s="163"/>
      <c r="R198" s="163"/>
      <c r="S198" s="163"/>
    </row>
    <row r="199" spans="1:30" ht="3.75" customHeight="1" x14ac:dyDescent="0.2"/>
    <row r="200" spans="1:30" ht="15" customHeight="1" x14ac:dyDescent="0.2">
      <c r="A200" s="186" t="s">
        <v>491</v>
      </c>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row>
    <row r="201" spans="1:30"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row>
    <row r="202" spans="1:30" x14ac:dyDescent="0.2">
      <c r="A202" s="185" t="s">
        <v>137</v>
      </c>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row>
    <row r="203" spans="1:30" x14ac:dyDescent="0.2">
      <c r="A203" s="185" t="s">
        <v>492</v>
      </c>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55" t="s">
        <v>138</v>
      </c>
      <c r="C206" s="155"/>
      <c r="D206" s="155"/>
      <c r="E206" s="155"/>
      <c r="F206" s="155"/>
      <c r="G206" s="155"/>
      <c r="H206" s="155"/>
      <c r="I206" s="155"/>
      <c r="J206" s="155"/>
      <c r="K206" s="155"/>
      <c r="L206" s="155"/>
      <c r="M206" s="155"/>
      <c r="N206" s="155"/>
      <c r="O206" s="155"/>
      <c r="P206" s="155"/>
      <c r="Q206" s="155"/>
      <c r="R206" s="155"/>
      <c r="S206" s="155"/>
      <c r="T206" s="155"/>
      <c r="U206" s="155"/>
    </row>
    <row r="207" spans="1:30" x14ac:dyDescent="0.2">
      <c r="B207" s="184" t="s">
        <v>139</v>
      </c>
      <c r="C207" s="184"/>
      <c r="D207" s="184"/>
      <c r="E207" s="184"/>
      <c r="F207" s="184"/>
      <c r="G207" s="184"/>
      <c r="H207" s="184" t="s">
        <v>140</v>
      </c>
      <c r="I207" s="184"/>
      <c r="J207" s="184"/>
      <c r="K207" s="184"/>
      <c r="L207" s="184"/>
      <c r="M207" s="184"/>
      <c r="N207" s="184"/>
      <c r="O207" s="184" t="s">
        <v>141</v>
      </c>
      <c r="P207" s="184"/>
      <c r="Q207" s="184"/>
      <c r="R207" s="184"/>
      <c r="S207" s="184" t="s">
        <v>142</v>
      </c>
      <c r="T207" s="184"/>
      <c r="U207" s="184"/>
      <c r="V207" s="172"/>
      <c r="W207" s="172" t="s">
        <v>143</v>
      </c>
      <c r="X207" s="172"/>
      <c r="Y207" s="172"/>
      <c r="Z207" s="172"/>
      <c r="AA207" s="172" t="s">
        <v>144</v>
      </c>
      <c r="AB207" s="172"/>
      <c r="AC207" s="172"/>
      <c r="AD207" s="172"/>
    </row>
    <row r="208" spans="1:30" x14ac:dyDescent="0.2">
      <c r="B208" s="17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row>
    <row r="209" spans="2:30" x14ac:dyDescent="0.2">
      <c r="B209" s="181"/>
      <c r="C209" s="181"/>
      <c r="D209" s="181"/>
      <c r="E209" s="181"/>
      <c r="F209" s="181"/>
      <c r="G209" s="181"/>
      <c r="H209" s="181"/>
      <c r="I209" s="181"/>
      <c r="J209" s="181"/>
      <c r="K209" s="181"/>
      <c r="L209" s="181"/>
      <c r="M209" s="181"/>
      <c r="N209" s="181"/>
      <c r="O209" s="163"/>
      <c r="P209" s="163"/>
      <c r="Q209" s="163"/>
      <c r="R209" s="163"/>
      <c r="S209" s="163"/>
      <c r="T209" s="163"/>
      <c r="U209" s="163"/>
      <c r="V209" s="163"/>
      <c r="W209" s="163"/>
      <c r="X209" s="163"/>
      <c r="Y209" s="163"/>
      <c r="Z209" s="163"/>
      <c r="AA209" s="181"/>
      <c r="AB209" s="181"/>
      <c r="AC209" s="181"/>
      <c r="AD209" s="181"/>
    </row>
    <row r="210" spans="2:30" x14ac:dyDescent="0.2">
      <c r="B210" s="181"/>
      <c r="C210" s="181"/>
      <c r="D210" s="181"/>
      <c r="E210" s="181"/>
      <c r="F210" s="181"/>
      <c r="G210" s="181"/>
      <c r="H210" s="181"/>
      <c r="I210" s="181"/>
      <c r="J210" s="181"/>
      <c r="K210" s="181"/>
      <c r="L210" s="181"/>
      <c r="M210" s="181"/>
      <c r="N210" s="181"/>
      <c r="O210" s="163"/>
      <c r="P210" s="163"/>
      <c r="Q210" s="163"/>
      <c r="R210" s="163"/>
      <c r="S210" s="163"/>
      <c r="T210" s="163"/>
      <c r="U210" s="163"/>
      <c r="V210" s="163"/>
      <c r="W210" s="163"/>
      <c r="X210" s="163"/>
      <c r="Y210" s="163"/>
      <c r="Z210" s="163"/>
      <c r="AA210" s="181"/>
      <c r="AB210" s="181"/>
      <c r="AC210" s="181"/>
      <c r="AD210" s="181"/>
    </row>
    <row r="211" spans="2:30" x14ac:dyDescent="0.2">
      <c r="B211" s="181"/>
      <c r="C211" s="181"/>
      <c r="D211" s="181"/>
      <c r="E211" s="181"/>
      <c r="F211" s="181"/>
      <c r="G211" s="181"/>
      <c r="H211" s="181"/>
      <c r="I211" s="181"/>
      <c r="J211" s="181"/>
      <c r="K211" s="181"/>
      <c r="L211" s="181"/>
      <c r="M211" s="181"/>
      <c r="N211" s="181"/>
      <c r="O211" s="163"/>
      <c r="P211" s="163"/>
      <c r="Q211" s="163"/>
      <c r="R211" s="163"/>
      <c r="S211" s="163"/>
      <c r="T211" s="163"/>
      <c r="U211" s="163"/>
      <c r="V211" s="163"/>
      <c r="W211" s="163"/>
      <c r="X211" s="163"/>
      <c r="Y211" s="163"/>
      <c r="Z211" s="163"/>
      <c r="AA211" s="181"/>
      <c r="AB211" s="181"/>
      <c r="AC211" s="181"/>
      <c r="AD211" s="181"/>
    </row>
    <row r="212" spans="2:30" x14ac:dyDescent="0.2">
      <c r="B212" s="181"/>
      <c r="C212" s="181"/>
      <c r="D212" s="181"/>
      <c r="E212" s="181"/>
      <c r="F212" s="181"/>
      <c r="G212" s="181"/>
      <c r="H212" s="181"/>
      <c r="I212" s="181"/>
      <c r="J212" s="181"/>
      <c r="K212" s="181"/>
      <c r="L212" s="181"/>
      <c r="M212" s="181"/>
      <c r="N212" s="181"/>
      <c r="O212" s="163"/>
      <c r="P212" s="163"/>
      <c r="Q212" s="163"/>
      <c r="R212" s="163"/>
      <c r="S212" s="163"/>
      <c r="T212" s="163"/>
      <c r="U212" s="163"/>
      <c r="V212" s="163"/>
      <c r="W212" s="163"/>
      <c r="X212" s="163"/>
      <c r="Y212" s="163"/>
      <c r="Z212" s="163"/>
      <c r="AA212" s="181"/>
      <c r="AB212" s="181"/>
      <c r="AC212" s="181"/>
      <c r="AD212" s="181"/>
    </row>
    <row r="213" spans="2:30" x14ac:dyDescent="0.2">
      <c r="B213" s="181"/>
      <c r="C213" s="181"/>
      <c r="D213" s="181"/>
      <c r="E213" s="181"/>
      <c r="F213" s="181"/>
      <c r="G213" s="181"/>
      <c r="H213" s="181"/>
      <c r="I213" s="181"/>
      <c r="J213" s="181"/>
      <c r="K213" s="181"/>
      <c r="L213" s="181"/>
      <c r="M213" s="181"/>
      <c r="N213" s="181"/>
      <c r="O213" s="163"/>
      <c r="P213" s="163"/>
      <c r="Q213" s="163"/>
      <c r="R213" s="163"/>
      <c r="S213" s="163"/>
      <c r="T213" s="163"/>
      <c r="U213" s="163"/>
      <c r="V213" s="163"/>
      <c r="W213" s="163"/>
      <c r="X213" s="163"/>
      <c r="Y213" s="163"/>
      <c r="Z213" s="163"/>
      <c r="AA213" s="181"/>
      <c r="AB213" s="181"/>
      <c r="AC213" s="181"/>
      <c r="AD213" s="181"/>
    </row>
    <row r="214" spans="2:30" x14ac:dyDescent="0.2">
      <c r="B214" s="181"/>
      <c r="C214" s="181"/>
      <c r="D214" s="181"/>
      <c r="E214" s="181"/>
      <c r="F214" s="181"/>
      <c r="G214" s="181"/>
      <c r="H214" s="181"/>
      <c r="I214" s="181"/>
      <c r="J214" s="181"/>
      <c r="K214" s="181"/>
      <c r="L214" s="181"/>
      <c r="M214" s="181"/>
      <c r="N214" s="181"/>
      <c r="O214" s="163"/>
      <c r="P214" s="163"/>
      <c r="Q214" s="163"/>
      <c r="R214" s="163"/>
      <c r="S214" s="163"/>
      <c r="T214" s="163"/>
      <c r="U214" s="163"/>
      <c r="V214" s="163"/>
      <c r="W214" s="163"/>
      <c r="X214" s="163"/>
      <c r="Y214" s="163"/>
      <c r="Z214" s="163"/>
      <c r="AA214" s="181"/>
      <c r="AB214" s="181"/>
      <c r="AC214" s="181"/>
      <c r="AD214" s="181"/>
    </row>
    <row r="215" spans="2:30" x14ac:dyDescent="0.2">
      <c r="B215" s="181"/>
      <c r="C215" s="181"/>
      <c r="D215" s="181"/>
      <c r="E215" s="181"/>
      <c r="F215" s="181"/>
      <c r="G215" s="181"/>
      <c r="H215" s="181"/>
      <c r="I215" s="181"/>
      <c r="J215" s="181"/>
      <c r="K215" s="181"/>
      <c r="L215" s="181"/>
      <c r="M215" s="181"/>
      <c r="N215" s="181"/>
      <c r="O215" s="163"/>
      <c r="P215" s="163"/>
      <c r="Q215" s="163"/>
      <c r="R215" s="163"/>
      <c r="S215" s="163"/>
      <c r="T215" s="163"/>
      <c r="U215" s="163"/>
      <c r="V215" s="163"/>
      <c r="W215" s="163"/>
      <c r="X215" s="163"/>
      <c r="Y215" s="163"/>
      <c r="Z215" s="163"/>
      <c r="AA215" s="181"/>
      <c r="AB215" s="181"/>
      <c r="AC215" s="181"/>
      <c r="AD215" s="181"/>
    </row>
    <row r="216" spans="2:30" x14ac:dyDescent="0.2">
      <c r="B216" s="181"/>
      <c r="C216" s="181"/>
      <c r="D216" s="181"/>
      <c r="E216" s="181"/>
      <c r="F216" s="181"/>
      <c r="G216" s="181"/>
      <c r="H216" s="181"/>
      <c r="I216" s="181"/>
      <c r="J216" s="181"/>
      <c r="K216" s="181"/>
      <c r="L216" s="181"/>
      <c r="M216" s="181"/>
      <c r="N216" s="181"/>
      <c r="O216" s="163"/>
      <c r="P216" s="163"/>
      <c r="Q216" s="163"/>
      <c r="R216" s="163"/>
      <c r="S216" s="163"/>
      <c r="T216" s="163"/>
      <c r="U216" s="163"/>
      <c r="V216" s="163"/>
      <c r="W216" s="163"/>
      <c r="X216" s="163"/>
      <c r="Y216" s="163"/>
      <c r="Z216" s="163"/>
      <c r="AA216" s="181"/>
      <c r="AB216" s="181"/>
      <c r="AC216" s="181"/>
      <c r="AD216" s="181"/>
    </row>
    <row r="217" spans="2:30" x14ac:dyDescent="0.2">
      <c r="B217" s="181"/>
      <c r="C217" s="181"/>
      <c r="D217" s="181"/>
      <c r="E217" s="181"/>
      <c r="F217" s="181"/>
      <c r="G217" s="181"/>
      <c r="H217" s="181"/>
      <c r="I217" s="181"/>
      <c r="J217" s="181"/>
      <c r="K217" s="181"/>
      <c r="L217" s="181"/>
      <c r="M217" s="181"/>
      <c r="N217" s="181"/>
      <c r="O217" s="163"/>
      <c r="P217" s="163"/>
      <c r="Q217" s="163"/>
      <c r="R217" s="163"/>
      <c r="S217" s="163"/>
      <c r="T217" s="163"/>
      <c r="U217" s="163"/>
      <c r="V217" s="163"/>
      <c r="W217" s="163"/>
      <c r="X217" s="163"/>
      <c r="Y217" s="163"/>
      <c r="Z217" s="163"/>
      <c r="AA217" s="181"/>
      <c r="AB217" s="181"/>
      <c r="AC217" s="181"/>
      <c r="AD217" s="181"/>
    </row>
    <row r="218" spans="2:30" x14ac:dyDescent="0.2">
      <c r="B218" s="181"/>
      <c r="C218" s="181"/>
      <c r="D218" s="181"/>
      <c r="E218" s="181"/>
      <c r="F218" s="181"/>
      <c r="G218" s="181"/>
      <c r="H218" s="181"/>
      <c r="I218" s="181"/>
      <c r="J218" s="181"/>
      <c r="K218" s="181"/>
      <c r="L218" s="181"/>
      <c r="M218" s="181"/>
      <c r="N218" s="181"/>
      <c r="O218" s="163"/>
      <c r="P218" s="163"/>
      <c r="Q218" s="163"/>
      <c r="R218" s="163"/>
      <c r="S218" s="163"/>
      <c r="T218" s="163"/>
      <c r="U218" s="163"/>
      <c r="V218" s="163"/>
      <c r="W218" s="163"/>
      <c r="X218" s="163"/>
      <c r="Y218" s="163"/>
      <c r="Z218" s="163"/>
      <c r="AA218" s="181"/>
      <c r="AB218" s="181"/>
      <c r="AC218" s="181"/>
      <c r="AD218" s="181"/>
    </row>
    <row r="219" spans="2:30" x14ac:dyDescent="0.2">
      <c r="B219" s="181"/>
      <c r="C219" s="181"/>
      <c r="D219" s="181"/>
      <c r="E219" s="181"/>
      <c r="F219" s="181"/>
      <c r="G219" s="181"/>
      <c r="H219" s="181"/>
      <c r="I219" s="181"/>
      <c r="J219" s="181"/>
      <c r="K219" s="181"/>
      <c r="L219" s="181"/>
      <c r="M219" s="181"/>
      <c r="N219" s="181"/>
      <c r="O219" s="163"/>
      <c r="P219" s="163"/>
      <c r="Q219" s="163"/>
      <c r="R219" s="163"/>
      <c r="S219" s="163"/>
      <c r="T219" s="163"/>
      <c r="U219" s="163"/>
      <c r="V219" s="163"/>
      <c r="W219" s="163"/>
      <c r="X219" s="163"/>
      <c r="Y219" s="163"/>
      <c r="Z219" s="163"/>
      <c r="AA219" s="181"/>
      <c r="AB219" s="181"/>
      <c r="AC219" s="181"/>
      <c r="AD219" s="181"/>
    </row>
    <row r="220" spans="2:30" x14ac:dyDescent="0.2">
      <c r="B220" s="181"/>
      <c r="C220" s="181"/>
      <c r="D220" s="181"/>
      <c r="E220" s="181"/>
      <c r="F220" s="181"/>
      <c r="G220" s="181"/>
      <c r="H220" s="181"/>
      <c r="I220" s="181"/>
      <c r="J220" s="181"/>
      <c r="K220" s="181"/>
      <c r="L220" s="181"/>
      <c r="M220" s="181"/>
      <c r="N220" s="181"/>
      <c r="O220" s="163"/>
      <c r="P220" s="163"/>
      <c r="Q220" s="163"/>
      <c r="R220" s="163"/>
      <c r="S220" s="163"/>
      <c r="T220" s="163"/>
      <c r="U220" s="163"/>
      <c r="V220" s="163"/>
      <c r="W220" s="163"/>
      <c r="X220" s="163"/>
      <c r="Y220" s="163"/>
      <c r="Z220" s="163"/>
      <c r="AA220" s="181"/>
      <c r="AB220" s="181"/>
      <c r="AC220" s="181"/>
      <c r="AD220" s="181"/>
    </row>
    <row r="221" spans="2:30" x14ac:dyDescent="0.2">
      <c r="B221" s="181"/>
      <c r="C221" s="181"/>
      <c r="D221" s="181"/>
      <c r="E221" s="181"/>
      <c r="F221" s="181"/>
      <c r="G221" s="181"/>
      <c r="H221" s="181"/>
      <c r="I221" s="181"/>
      <c r="J221" s="181"/>
      <c r="K221" s="181"/>
      <c r="L221" s="181"/>
      <c r="M221" s="181"/>
      <c r="N221" s="181"/>
      <c r="O221" s="163"/>
      <c r="P221" s="163"/>
      <c r="Q221" s="163"/>
      <c r="R221" s="163"/>
      <c r="S221" s="163"/>
      <c r="T221" s="163"/>
      <c r="U221" s="163"/>
      <c r="V221" s="163"/>
      <c r="W221" s="163"/>
      <c r="X221" s="163"/>
      <c r="Y221" s="163"/>
      <c r="Z221" s="163"/>
      <c r="AA221" s="181"/>
      <c r="AB221" s="181"/>
      <c r="AC221" s="181"/>
      <c r="AD221" s="181"/>
    </row>
    <row r="222" spans="2:30" x14ac:dyDescent="0.2">
      <c r="B222" s="181"/>
      <c r="C222" s="181"/>
      <c r="D222" s="181"/>
      <c r="E222" s="181"/>
      <c r="F222" s="181"/>
      <c r="G222" s="181"/>
      <c r="H222" s="181"/>
      <c r="I222" s="181"/>
      <c r="J222" s="181"/>
      <c r="K222" s="181"/>
      <c r="L222" s="181"/>
      <c r="M222" s="181"/>
      <c r="N222" s="181"/>
      <c r="O222" s="163"/>
      <c r="P222" s="163"/>
      <c r="Q222" s="163"/>
      <c r="R222" s="163"/>
      <c r="S222" s="163"/>
      <c r="T222" s="163"/>
      <c r="U222" s="163"/>
      <c r="V222" s="163"/>
      <c r="W222" s="163"/>
      <c r="X222" s="163"/>
      <c r="Y222" s="163"/>
      <c r="Z222" s="163"/>
      <c r="AA222" s="181"/>
      <c r="AB222" s="181"/>
      <c r="AC222" s="181"/>
      <c r="AD222" s="181"/>
    </row>
    <row r="223" spans="2:30" x14ac:dyDescent="0.2">
      <c r="B223" s="181"/>
      <c r="C223" s="181"/>
      <c r="D223" s="181"/>
      <c r="E223" s="181"/>
      <c r="F223" s="181"/>
      <c r="G223" s="181"/>
      <c r="H223" s="181"/>
      <c r="I223" s="181"/>
      <c r="J223" s="181"/>
      <c r="K223" s="181"/>
      <c r="L223" s="181"/>
      <c r="M223" s="181"/>
      <c r="N223" s="181"/>
      <c r="O223" s="163"/>
      <c r="P223" s="163"/>
      <c r="Q223" s="163"/>
      <c r="R223" s="163"/>
      <c r="S223" s="163"/>
      <c r="T223" s="163"/>
      <c r="U223" s="163"/>
      <c r="V223" s="163"/>
      <c r="W223" s="163"/>
      <c r="X223" s="163"/>
      <c r="Y223" s="163"/>
      <c r="Z223" s="163"/>
      <c r="AA223" s="181"/>
      <c r="AB223" s="181"/>
      <c r="AC223" s="181"/>
      <c r="AD223" s="181"/>
    </row>
    <row r="224" spans="2:30" x14ac:dyDescent="0.2">
      <c r="B224" s="181"/>
      <c r="C224" s="181"/>
      <c r="D224" s="181"/>
      <c r="E224" s="181"/>
      <c r="F224" s="181"/>
      <c r="G224" s="181"/>
      <c r="H224" s="181"/>
      <c r="I224" s="181"/>
      <c r="J224" s="181"/>
      <c r="K224" s="181"/>
      <c r="L224" s="181"/>
      <c r="M224" s="181"/>
      <c r="N224" s="181"/>
      <c r="O224" s="163"/>
      <c r="P224" s="163"/>
      <c r="Q224" s="163"/>
      <c r="R224" s="163"/>
      <c r="S224" s="163"/>
      <c r="T224" s="163"/>
      <c r="U224" s="163"/>
      <c r="V224" s="163"/>
      <c r="W224" s="163"/>
      <c r="X224" s="163"/>
      <c r="Y224" s="163"/>
      <c r="Z224" s="163"/>
      <c r="AA224" s="181"/>
      <c r="AB224" s="181"/>
      <c r="AC224" s="181"/>
      <c r="AD224" s="181"/>
    </row>
    <row r="225" spans="1:29" ht="3.75" customHeight="1" x14ac:dyDescent="0.2"/>
    <row r="226" spans="1:29" x14ac:dyDescent="0.2">
      <c r="A226" s="4">
        <f>+A206+1</f>
        <v>33</v>
      </c>
      <c r="B226" s="183" t="s">
        <v>145</v>
      </c>
      <c r="C226" s="183"/>
      <c r="D226" s="183"/>
      <c r="E226" s="183"/>
      <c r="F226" s="183"/>
      <c r="G226" s="183"/>
      <c r="H226" s="183"/>
      <c r="I226" s="183"/>
      <c r="J226" s="183"/>
      <c r="K226" s="183"/>
      <c r="L226" s="183"/>
      <c r="M226" s="183"/>
    </row>
    <row r="227" spans="1:29" x14ac:dyDescent="0.2">
      <c r="B227" s="172" t="s">
        <v>146</v>
      </c>
      <c r="C227" s="172"/>
      <c r="D227" s="172"/>
      <c r="E227" s="172"/>
      <c r="F227" s="172"/>
      <c r="G227" s="172"/>
      <c r="H227" s="172"/>
      <c r="I227" s="172"/>
      <c r="J227" s="172"/>
      <c r="K227" s="172" t="s">
        <v>147</v>
      </c>
      <c r="L227" s="172"/>
      <c r="M227" s="172"/>
      <c r="N227" s="172"/>
      <c r="O227" s="172"/>
      <c r="P227" s="172"/>
      <c r="Q227" s="172"/>
      <c r="R227" s="172"/>
      <c r="S227" s="172"/>
      <c r="T227" s="172" t="s">
        <v>149</v>
      </c>
      <c r="U227" s="172"/>
      <c r="V227" s="172"/>
      <c r="W227" s="172"/>
      <c r="X227" s="172"/>
      <c r="Y227" s="172" t="s">
        <v>148</v>
      </c>
      <c r="Z227" s="172"/>
      <c r="AA227" s="172"/>
      <c r="AB227" s="172"/>
      <c r="AC227" s="172"/>
    </row>
    <row r="228" spans="1:29" x14ac:dyDescent="0.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row>
    <row r="229" spans="1:29" x14ac:dyDescent="0.2">
      <c r="B229" s="175"/>
      <c r="C229" s="176"/>
      <c r="D229" s="176"/>
      <c r="E229" s="176"/>
      <c r="F229" s="176"/>
      <c r="G229" s="176"/>
      <c r="H229" s="176"/>
      <c r="I229" s="176"/>
      <c r="J229" s="177"/>
      <c r="K229" s="175"/>
      <c r="L229" s="176"/>
      <c r="M229" s="176"/>
      <c r="N229" s="176"/>
      <c r="O229" s="176"/>
      <c r="P229" s="176"/>
      <c r="Q229" s="176"/>
      <c r="R229" s="176"/>
      <c r="S229" s="177"/>
      <c r="T229" s="163"/>
      <c r="U229" s="163"/>
      <c r="V229" s="163"/>
      <c r="W229" s="163"/>
      <c r="X229" s="163"/>
      <c r="Y229" s="181"/>
      <c r="Z229" s="181"/>
      <c r="AA229" s="181"/>
      <c r="AB229" s="181"/>
      <c r="AC229" s="181"/>
    </row>
    <row r="230" spans="1:29" x14ac:dyDescent="0.2">
      <c r="B230" s="178"/>
      <c r="C230" s="179"/>
      <c r="D230" s="179"/>
      <c r="E230" s="179"/>
      <c r="F230" s="179"/>
      <c r="G230" s="179"/>
      <c r="H230" s="179"/>
      <c r="I230" s="179"/>
      <c r="J230" s="180"/>
      <c r="K230" s="178"/>
      <c r="L230" s="179"/>
      <c r="M230" s="179"/>
      <c r="N230" s="179"/>
      <c r="O230" s="179"/>
      <c r="P230" s="179"/>
      <c r="Q230" s="179"/>
      <c r="R230" s="179"/>
      <c r="S230" s="180"/>
      <c r="T230" s="163"/>
      <c r="U230" s="163"/>
      <c r="V230" s="163"/>
      <c r="W230" s="163"/>
      <c r="X230" s="163"/>
      <c r="Y230" s="181"/>
      <c r="Z230" s="181"/>
      <c r="AA230" s="181"/>
      <c r="AB230" s="181"/>
      <c r="AC230" s="181"/>
    </row>
    <row r="231" spans="1:29" x14ac:dyDescent="0.2">
      <c r="B231" s="175"/>
      <c r="C231" s="176"/>
      <c r="D231" s="176"/>
      <c r="E231" s="176"/>
      <c r="F231" s="176"/>
      <c r="G231" s="176"/>
      <c r="H231" s="176"/>
      <c r="I231" s="176"/>
      <c r="J231" s="177"/>
      <c r="K231" s="175"/>
      <c r="L231" s="176"/>
      <c r="M231" s="176"/>
      <c r="N231" s="176"/>
      <c r="O231" s="176"/>
      <c r="P231" s="176"/>
      <c r="Q231" s="176"/>
      <c r="R231" s="176"/>
      <c r="S231" s="177"/>
      <c r="T231" s="163"/>
      <c r="U231" s="163"/>
      <c r="V231" s="163"/>
      <c r="W231" s="163"/>
      <c r="X231" s="163"/>
      <c r="Y231" s="181"/>
      <c r="Z231" s="181"/>
      <c r="AA231" s="181"/>
      <c r="AB231" s="181"/>
      <c r="AC231" s="181"/>
    </row>
    <row r="232" spans="1:29" x14ac:dyDescent="0.2">
      <c r="B232" s="178"/>
      <c r="C232" s="179"/>
      <c r="D232" s="179"/>
      <c r="E232" s="179"/>
      <c r="F232" s="179"/>
      <c r="G232" s="179"/>
      <c r="H232" s="179"/>
      <c r="I232" s="179"/>
      <c r="J232" s="180"/>
      <c r="K232" s="178"/>
      <c r="L232" s="179"/>
      <c r="M232" s="179"/>
      <c r="N232" s="179"/>
      <c r="O232" s="179"/>
      <c r="P232" s="179"/>
      <c r="Q232" s="179"/>
      <c r="R232" s="179"/>
      <c r="S232" s="180"/>
      <c r="T232" s="163"/>
      <c r="U232" s="163"/>
      <c r="V232" s="163"/>
      <c r="W232" s="163"/>
      <c r="X232" s="163"/>
      <c r="Y232" s="181"/>
      <c r="Z232" s="181"/>
      <c r="AA232" s="181"/>
      <c r="AB232" s="181"/>
      <c r="AC232" s="181"/>
    </row>
    <row r="233" spans="1:29" x14ac:dyDescent="0.2">
      <c r="B233" s="175"/>
      <c r="C233" s="176"/>
      <c r="D233" s="176"/>
      <c r="E233" s="176"/>
      <c r="F233" s="176"/>
      <c r="G233" s="176"/>
      <c r="H233" s="176"/>
      <c r="I233" s="176"/>
      <c r="J233" s="177"/>
      <c r="K233" s="175"/>
      <c r="L233" s="176"/>
      <c r="M233" s="176"/>
      <c r="N233" s="176"/>
      <c r="O233" s="176"/>
      <c r="P233" s="176"/>
      <c r="Q233" s="176"/>
      <c r="R233" s="176"/>
      <c r="S233" s="177"/>
      <c r="T233" s="163"/>
      <c r="U233" s="163"/>
      <c r="V233" s="163"/>
      <c r="W233" s="163"/>
      <c r="X233" s="163"/>
      <c r="Y233" s="181"/>
      <c r="Z233" s="181"/>
      <c r="AA233" s="181"/>
      <c r="AB233" s="181"/>
      <c r="AC233" s="181"/>
    </row>
    <row r="234" spans="1:29" x14ac:dyDescent="0.2">
      <c r="B234" s="178"/>
      <c r="C234" s="179"/>
      <c r="D234" s="179"/>
      <c r="E234" s="179"/>
      <c r="F234" s="179"/>
      <c r="G234" s="179"/>
      <c r="H234" s="179"/>
      <c r="I234" s="179"/>
      <c r="J234" s="180"/>
      <c r="K234" s="178"/>
      <c r="L234" s="179"/>
      <c r="M234" s="179"/>
      <c r="N234" s="179"/>
      <c r="O234" s="179"/>
      <c r="P234" s="179"/>
      <c r="Q234" s="179"/>
      <c r="R234" s="179"/>
      <c r="S234" s="180"/>
      <c r="T234" s="163"/>
      <c r="U234" s="163"/>
      <c r="V234" s="163"/>
      <c r="W234" s="163"/>
      <c r="X234" s="163"/>
      <c r="Y234" s="181"/>
      <c r="Z234" s="181"/>
      <c r="AA234" s="181"/>
      <c r="AB234" s="181"/>
      <c r="AC234" s="181"/>
    </row>
    <row r="235" spans="1:29" x14ac:dyDescent="0.2">
      <c r="B235" s="175"/>
      <c r="C235" s="176"/>
      <c r="D235" s="176"/>
      <c r="E235" s="176"/>
      <c r="F235" s="176"/>
      <c r="G235" s="176"/>
      <c r="H235" s="176"/>
      <c r="I235" s="176"/>
      <c r="J235" s="177"/>
      <c r="K235" s="175"/>
      <c r="L235" s="176"/>
      <c r="M235" s="176"/>
      <c r="N235" s="176"/>
      <c r="O235" s="176"/>
      <c r="P235" s="176"/>
      <c r="Q235" s="176"/>
      <c r="R235" s="176"/>
      <c r="S235" s="177"/>
      <c r="T235" s="163"/>
      <c r="U235" s="163"/>
      <c r="V235" s="163"/>
      <c r="W235" s="163"/>
      <c r="X235" s="163"/>
      <c r="Y235" s="181"/>
      <c r="Z235" s="181"/>
      <c r="AA235" s="181"/>
      <c r="AB235" s="181"/>
      <c r="AC235" s="181"/>
    </row>
    <row r="236" spans="1:29" x14ac:dyDescent="0.2">
      <c r="B236" s="178"/>
      <c r="C236" s="179"/>
      <c r="D236" s="179"/>
      <c r="E236" s="179"/>
      <c r="F236" s="179"/>
      <c r="G236" s="179"/>
      <c r="H236" s="179"/>
      <c r="I236" s="179"/>
      <c r="J236" s="180"/>
      <c r="K236" s="178"/>
      <c r="L236" s="179"/>
      <c r="M236" s="179"/>
      <c r="N236" s="179"/>
      <c r="O236" s="179"/>
      <c r="P236" s="179"/>
      <c r="Q236" s="179"/>
      <c r="R236" s="179"/>
      <c r="S236" s="180"/>
      <c r="T236" s="163"/>
      <c r="U236" s="163"/>
      <c r="V236" s="163"/>
      <c r="W236" s="163"/>
      <c r="X236" s="163"/>
      <c r="Y236" s="181"/>
      <c r="Z236" s="181"/>
      <c r="AA236" s="181"/>
      <c r="AB236" s="181"/>
      <c r="AC236" s="181"/>
    </row>
    <row r="237" spans="1:29" x14ac:dyDescent="0.2">
      <c r="B237" s="175"/>
      <c r="C237" s="176"/>
      <c r="D237" s="176"/>
      <c r="E237" s="176"/>
      <c r="F237" s="176"/>
      <c r="G237" s="176"/>
      <c r="H237" s="176"/>
      <c r="I237" s="176"/>
      <c r="J237" s="177"/>
      <c r="K237" s="175"/>
      <c r="L237" s="176"/>
      <c r="M237" s="176"/>
      <c r="N237" s="176"/>
      <c r="O237" s="176"/>
      <c r="P237" s="176"/>
      <c r="Q237" s="176"/>
      <c r="R237" s="176"/>
      <c r="S237" s="177"/>
      <c r="T237" s="163"/>
      <c r="U237" s="163"/>
      <c r="V237" s="163"/>
      <c r="W237" s="163"/>
      <c r="X237" s="163"/>
      <c r="Y237" s="181"/>
      <c r="Z237" s="181"/>
      <c r="AA237" s="181"/>
      <c r="AB237" s="181"/>
      <c r="AC237" s="181"/>
    </row>
    <row r="238" spans="1:29" x14ac:dyDescent="0.2">
      <c r="B238" s="178"/>
      <c r="C238" s="179"/>
      <c r="D238" s="179"/>
      <c r="E238" s="179"/>
      <c r="F238" s="179"/>
      <c r="G238" s="179"/>
      <c r="H238" s="179"/>
      <c r="I238" s="179"/>
      <c r="J238" s="180"/>
      <c r="K238" s="178"/>
      <c r="L238" s="179"/>
      <c r="M238" s="179"/>
      <c r="N238" s="179"/>
      <c r="O238" s="179"/>
      <c r="P238" s="179"/>
      <c r="Q238" s="179"/>
      <c r="R238" s="179"/>
      <c r="S238" s="180"/>
      <c r="T238" s="163"/>
      <c r="U238" s="163"/>
      <c r="V238" s="163"/>
      <c r="W238" s="163"/>
      <c r="X238" s="163"/>
      <c r="Y238" s="181"/>
      <c r="Z238" s="181"/>
      <c r="AA238" s="181"/>
      <c r="AB238" s="181"/>
      <c r="AC238" s="181"/>
    </row>
    <row r="240" spans="1:29" x14ac:dyDescent="0.2">
      <c r="A240" s="16">
        <f>+A226+1</f>
        <v>34</v>
      </c>
      <c r="B240" s="182" t="s">
        <v>150</v>
      </c>
      <c r="C240" s="182"/>
      <c r="D240" s="182"/>
      <c r="E240" s="182"/>
      <c r="F240" s="182"/>
      <c r="G240" s="182"/>
      <c r="H240" s="182"/>
      <c r="I240" s="182"/>
      <c r="J240" s="182"/>
      <c r="K240" s="182"/>
      <c r="L240" s="182"/>
      <c r="M240" s="182"/>
      <c r="N240" s="182"/>
      <c r="O240" s="182"/>
      <c r="P240" s="182"/>
      <c r="Q240" s="182"/>
    </row>
    <row r="241" spans="1:30" x14ac:dyDescent="0.2">
      <c r="B241" s="173" t="s">
        <v>151</v>
      </c>
      <c r="C241" s="173"/>
      <c r="D241" s="173"/>
      <c r="E241" s="173"/>
      <c r="F241" s="173"/>
      <c r="G241" s="173"/>
      <c r="H241" s="173"/>
      <c r="I241" s="173"/>
      <c r="J241" s="173"/>
      <c r="K241" s="173"/>
      <c r="L241" s="173"/>
      <c r="M241" s="168" t="s">
        <v>152</v>
      </c>
      <c r="N241" s="169"/>
      <c r="O241" s="169"/>
      <c r="P241" s="169"/>
      <c r="Q241" s="169"/>
      <c r="R241" s="169"/>
      <c r="S241" s="169"/>
      <c r="T241" s="169"/>
      <c r="U241" s="169"/>
      <c r="V241" s="169"/>
      <c r="W241" s="169"/>
      <c r="X241" s="169"/>
      <c r="Y241" s="169"/>
      <c r="Z241" s="169"/>
      <c r="AA241" s="169"/>
      <c r="AB241" s="169"/>
      <c r="AC241" s="169"/>
      <c r="AD241" s="170"/>
    </row>
    <row r="242" spans="1:30" x14ac:dyDescent="0.2">
      <c r="B242" s="181"/>
      <c r="C242" s="181"/>
      <c r="D242" s="181"/>
      <c r="E242" s="181"/>
      <c r="F242" s="181"/>
      <c r="G242" s="181"/>
      <c r="H242" s="181"/>
      <c r="I242" s="181"/>
      <c r="J242" s="181"/>
      <c r="K242" s="181"/>
      <c r="L242" s="181"/>
      <c r="M242" s="174"/>
      <c r="N242" s="174"/>
      <c r="O242" s="174"/>
      <c r="P242" s="174"/>
      <c r="Q242" s="174"/>
      <c r="R242" s="174"/>
      <c r="S242" s="174"/>
      <c r="T242" s="174"/>
      <c r="U242" s="174"/>
      <c r="V242" s="174"/>
      <c r="W242" s="174"/>
      <c r="X242" s="174"/>
      <c r="Y242" s="174"/>
      <c r="Z242" s="174"/>
      <c r="AA242" s="174"/>
      <c r="AB242" s="174"/>
      <c r="AC242" s="174"/>
      <c r="AD242" s="174"/>
    </row>
    <row r="244" spans="1:30" x14ac:dyDescent="0.2">
      <c r="A244" s="4">
        <f>+A240+1</f>
        <v>35</v>
      </c>
      <c r="B244" s="155" t="s">
        <v>154</v>
      </c>
      <c r="C244" s="155"/>
      <c r="D244" s="155"/>
      <c r="E244" s="155"/>
      <c r="F244" s="155"/>
      <c r="G244" s="155"/>
      <c r="H244" s="155"/>
      <c r="I244" s="155"/>
      <c r="J244" s="155"/>
      <c r="K244" s="155"/>
      <c r="L244" s="155"/>
      <c r="M244" s="155"/>
      <c r="N244" s="155"/>
      <c r="O244" s="17"/>
      <c r="P244" s="17"/>
      <c r="Q244" s="17"/>
      <c r="R244" s="17"/>
    </row>
    <row r="246" spans="1:30" ht="12" customHeight="1" x14ac:dyDescent="0.2">
      <c r="F246" s="157" t="s">
        <v>159</v>
      </c>
      <c r="G246" s="158"/>
      <c r="H246" s="158"/>
      <c r="I246" s="158"/>
      <c r="J246" s="159"/>
      <c r="K246" s="157" t="s">
        <v>158</v>
      </c>
      <c r="L246" s="158"/>
      <c r="M246" s="158"/>
      <c r="N246" s="158"/>
      <c r="O246" s="159"/>
      <c r="P246" s="157" t="s">
        <v>157</v>
      </c>
      <c r="Q246" s="158"/>
      <c r="R246" s="158"/>
      <c r="S246" s="158"/>
      <c r="T246" s="159"/>
      <c r="U246" s="157" t="s">
        <v>156</v>
      </c>
      <c r="V246" s="158"/>
      <c r="W246" s="158"/>
      <c r="X246" s="158"/>
      <c r="Y246" s="159"/>
      <c r="Z246" s="172" t="s">
        <v>155</v>
      </c>
      <c r="AA246" s="172"/>
      <c r="AB246" s="172"/>
      <c r="AC246" s="172"/>
      <c r="AD246" s="172"/>
    </row>
    <row r="247" spans="1:30" x14ac:dyDescent="0.2">
      <c r="F247" s="157" t="str">
        <f>IF(K247="","",K247-1)</f>
        <v/>
      </c>
      <c r="G247" s="158"/>
      <c r="H247" s="158"/>
      <c r="I247" s="158"/>
      <c r="J247" s="159"/>
      <c r="K247" s="157" t="str">
        <f>IF(P247="","",P247-1)</f>
        <v/>
      </c>
      <c r="L247" s="158"/>
      <c r="M247" s="158"/>
      <c r="N247" s="158"/>
      <c r="O247" s="159"/>
      <c r="P247" s="157" t="str">
        <f>IF(+U247-1&lt;=0,"",U247-1)</f>
        <v/>
      </c>
      <c r="Q247" s="158"/>
      <c r="R247" s="158"/>
      <c r="S247" s="158"/>
      <c r="T247" s="159"/>
      <c r="U247" s="160"/>
      <c r="V247" s="161"/>
      <c r="W247" s="161"/>
      <c r="X247" s="161"/>
      <c r="Y247" s="162"/>
      <c r="Z247" s="172"/>
      <c r="AA247" s="172"/>
      <c r="AB247" s="172"/>
      <c r="AC247" s="172"/>
      <c r="AD247" s="172"/>
    </row>
    <row r="248" spans="1:30" x14ac:dyDescent="0.2">
      <c r="B248" s="173" t="s">
        <v>160</v>
      </c>
      <c r="C248" s="173"/>
      <c r="D248" s="173"/>
      <c r="E248" s="17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row>
    <row r="249" spans="1:30" x14ac:dyDescent="0.2">
      <c r="B249" s="173" t="s">
        <v>161</v>
      </c>
      <c r="C249" s="173"/>
      <c r="D249" s="173"/>
      <c r="E249" s="17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row>
    <row r="250" spans="1:30" x14ac:dyDescent="0.2">
      <c r="B250" s="173" t="s">
        <v>162</v>
      </c>
      <c r="C250" s="173"/>
      <c r="D250" s="173"/>
      <c r="E250" s="173"/>
      <c r="F250" s="164">
        <f>F248-F249</f>
        <v>0</v>
      </c>
      <c r="G250" s="165"/>
      <c r="H250" s="165"/>
      <c r="I250" s="165"/>
      <c r="J250" s="165"/>
      <c r="K250" s="164">
        <f t="shared" ref="K250" si="0">K248-K249</f>
        <v>0</v>
      </c>
      <c r="L250" s="165"/>
      <c r="M250" s="165"/>
      <c r="N250" s="165"/>
      <c r="O250" s="165"/>
      <c r="P250" s="164">
        <f t="shared" ref="P250" si="1">P248-P249</f>
        <v>0</v>
      </c>
      <c r="Q250" s="165"/>
      <c r="R250" s="165"/>
      <c r="S250" s="165"/>
      <c r="T250" s="165"/>
      <c r="U250" s="164">
        <f t="shared" ref="U250" si="2">U248-U249</f>
        <v>0</v>
      </c>
      <c r="V250" s="165"/>
      <c r="W250" s="165"/>
      <c r="X250" s="165"/>
      <c r="Y250" s="165"/>
      <c r="Z250" s="164">
        <f t="shared" ref="Z250" si="3">Z248-Z249</f>
        <v>0</v>
      </c>
      <c r="AA250" s="165"/>
      <c r="AB250" s="165"/>
      <c r="AC250" s="165"/>
      <c r="AD250" s="165"/>
    </row>
    <row r="252" spans="1:30" x14ac:dyDescent="0.2">
      <c r="A252" s="4">
        <f>+A244+1</f>
        <v>36</v>
      </c>
      <c r="B252" s="166" t="s">
        <v>163</v>
      </c>
      <c r="C252" s="166"/>
      <c r="D252" s="166"/>
      <c r="E252" s="166"/>
      <c r="F252" s="166"/>
      <c r="G252" s="166"/>
      <c r="H252" s="166"/>
      <c r="I252" s="166"/>
      <c r="J252" s="166"/>
      <c r="K252" s="166"/>
      <c r="L252" s="166"/>
      <c r="M252" s="166"/>
      <c r="N252" s="166"/>
      <c r="O252" s="166"/>
      <c r="P252" s="166"/>
    </row>
    <row r="253" spans="1:30" x14ac:dyDescent="0.2">
      <c r="B253" s="167"/>
      <c r="C253" s="167"/>
      <c r="D253" s="167"/>
      <c r="E253" s="167"/>
      <c r="F253" s="167"/>
      <c r="G253" s="167"/>
      <c r="H253" s="167"/>
      <c r="I253" s="167"/>
      <c r="J253" s="167"/>
      <c r="K253" s="167"/>
      <c r="L253" s="167"/>
      <c r="M253" s="167"/>
      <c r="N253" s="167"/>
      <c r="O253" s="167"/>
      <c r="P253" s="167"/>
      <c r="Q253" s="156"/>
      <c r="R253" s="156"/>
      <c r="S253" s="156"/>
      <c r="T253" s="156"/>
      <c r="U253" s="156"/>
      <c r="V253" s="156"/>
      <c r="W253" s="156"/>
      <c r="X253" s="156"/>
      <c r="Y253" s="156"/>
      <c r="Z253" s="156"/>
      <c r="AA253" s="156"/>
      <c r="AB253" s="156"/>
      <c r="AC253" s="156"/>
      <c r="AD253" s="156"/>
    </row>
    <row r="254" spans="1:30" x14ac:dyDescent="0.2">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row>
    <row r="255" spans="1:30" x14ac:dyDescent="0.2">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row>
    <row r="256" spans="1:30" x14ac:dyDescent="0.2">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row>
    <row r="257" spans="1:30" x14ac:dyDescent="0.2">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row>
    <row r="258" spans="1:30" x14ac:dyDescent="0.2">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row>
    <row r="259" spans="1:30" x14ac:dyDescent="0.2">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row>
    <row r="265" spans="1:30" ht="15" customHeight="1" thickBot="1" x14ac:dyDescent="0.25">
      <c r="G265" s="171" t="s">
        <v>153</v>
      </c>
      <c r="H265" s="171"/>
      <c r="I265" s="171"/>
      <c r="J265" s="171"/>
      <c r="K265" s="171"/>
      <c r="L265" s="171"/>
      <c r="M265" s="171"/>
      <c r="N265" s="171"/>
      <c r="O265" s="171"/>
      <c r="P265" s="171"/>
      <c r="Q265" s="171"/>
      <c r="R265" s="171"/>
      <c r="S265" s="171"/>
      <c r="T265" s="171"/>
      <c r="U265" s="171"/>
      <c r="V265" s="171"/>
      <c r="W265" s="171"/>
    </row>
    <row r="266" spans="1:30" ht="12.75" thickTop="1" x14ac:dyDescent="0.2"/>
    <row r="267" spans="1:30" x14ac:dyDescent="0.2">
      <c r="A267" s="4">
        <v>1</v>
      </c>
      <c r="B267" s="145" t="s">
        <v>558</v>
      </c>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row>
    <row r="268" spans="1:30" x14ac:dyDescent="0.2">
      <c r="A268" s="8"/>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row>
    <row r="269" spans="1:30" x14ac:dyDescent="0.2">
      <c r="A269" s="8"/>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row>
    <row r="270" spans="1:30" x14ac:dyDescent="0.2">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row>
    <row r="271" spans="1:30" x14ac:dyDescent="0.2">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row>
    <row r="272" spans="1:30" x14ac:dyDescent="0.2">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row>
    <row r="273" spans="1:30" x14ac:dyDescent="0.2">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row>
    <row r="274" spans="1:30" x14ac:dyDescent="0.2">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row>
    <row r="275" spans="1:30" x14ac:dyDescent="0.2">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row>
    <row r="276" spans="1:30" x14ac:dyDescent="0.2">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row>
    <row r="277" spans="1:30" x14ac:dyDescent="0.2">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row>
    <row r="278" spans="1:30" x14ac:dyDescent="0.2">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row>
    <row r="279" spans="1:30" x14ac:dyDescent="0.2">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row>
    <row r="280" spans="1:30" x14ac:dyDescent="0.2">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row>
    <row r="281" spans="1:30" x14ac:dyDescent="0.2">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row>
    <row r="282" spans="1:30" x14ac:dyDescent="0.2">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row>
    <row r="283" spans="1:30" x14ac:dyDescent="0.2">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row>
    <row r="284" spans="1:30" x14ac:dyDescent="0.2">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row>
    <row r="285" spans="1:30" x14ac:dyDescent="0.2">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row>
    <row r="286" spans="1:30" ht="3.75" customHeight="1" x14ac:dyDescent="0.2"/>
    <row r="287" spans="1:30" x14ac:dyDescent="0.2">
      <c r="A287" s="4">
        <f>+A267+1</f>
        <v>2</v>
      </c>
      <c r="B287" s="145" t="s">
        <v>559</v>
      </c>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row>
    <row r="288" spans="1:30" x14ac:dyDescent="0.2">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row>
    <row r="289" spans="2:30" x14ac:dyDescent="0.2">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row>
    <row r="290" spans="2:30" x14ac:dyDescent="0.2">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row>
    <row r="291" spans="2:30" x14ac:dyDescent="0.2">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row>
    <row r="292" spans="2:30" x14ac:dyDescent="0.2">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row>
    <row r="293" spans="2:30" x14ac:dyDescent="0.2">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row>
    <row r="294" spans="2:30" x14ac:dyDescent="0.2">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row>
    <row r="295" spans="2:30" x14ac:dyDescent="0.2">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row>
    <row r="296" spans="2:30" x14ac:dyDescent="0.2">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row>
    <row r="297" spans="2:30" x14ac:dyDescent="0.2">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row>
    <row r="298" spans="2:30" x14ac:dyDescent="0.2">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row>
    <row r="299" spans="2:30" x14ac:dyDescent="0.2">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row>
    <row r="300" spans="2:30" x14ac:dyDescent="0.2">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row>
    <row r="301" spans="2:30" x14ac:dyDescent="0.2">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row>
    <row r="302" spans="2:30" x14ac:dyDescent="0.2">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row>
    <row r="303" spans="2:30" x14ac:dyDescent="0.2">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row>
    <row r="304" spans="2:30" ht="3.75" customHeight="1" x14ac:dyDescent="0.2"/>
    <row r="305" spans="1:30" x14ac:dyDescent="0.2">
      <c r="A305" s="4">
        <f>+A287+1</f>
        <v>3</v>
      </c>
      <c r="B305" s="145" t="s">
        <v>493</v>
      </c>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row>
    <row r="306" spans="1:30" x14ac:dyDescent="0.2">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row>
    <row r="307" spans="1:30" x14ac:dyDescent="0.2">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row>
    <row r="308" spans="1:30" x14ac:dyDescent="0.2">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row>
    <row r="309" spans="1:30" x14ac:dyDescent="0.2">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row>
    <row r="310" spans="1:30" x14ac:dyDescent="0.2">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row>
    <row r="311" spans="1:30" x14ac:dyDescent="0.2">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row>
    <row r="312" spans="1:30" x14ac:dyDescent="0.2">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row>
    <row r="313" spans="1:30" x14ac:dyDescent="0.2">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row>
    <row r="314" spans="1:30" x14ac:dyDescent="0.2">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row>
    <row r="315" spans="1:30" x14ac:dyDescent="0.2">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row>
    <row r="316" spans="1:30" x14ac:dyDescent="0.2">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row>
    <row r="317" spans="1:30" x14ac:dyDescent="0.2">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row>
    <row r="318" spans="1:30" x14ac:dyDescent="0.2">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row>
    <row r="319" spans="1:30" x14ac:dyDescent="0.2">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row>
    <row r="320" spans="1:30" x14ac:dyDescent="0.2">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row>
    <row r="321" spans="1:30" x14ac:dyDescent="0.2">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row>
    <row r="324" spans="1:30" x14ac:dyDescent="0.2">
      <c r="A324" s="4">
        <f>+A305+1</f>
        <v>4</v>
      </c>
      <c r="B324" s="145" t="s">
        <v>494</v>
      </c>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row>
    <row r="325" spans="1:30" x14ac:dyDescent="0.2">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row>
    <row r="326" spans="1:30" x14ac:dyDescent="0.2">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row>
    <row r="327" spans="1:30" x14ac:dyDescent="0.2">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row>
    <row r="328" spans="1:30" x14ac:dyDescent="0.2">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row>
    <row r="329" spans="1:30" x14ac:dyDescent="0.2">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row>
    <row r="330" spans="1:30" x14ac:dyDescent="0.2">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row>
    <row r="331" spans="1:30" x14ac:dyDescent="0.2">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row>
    <row r="332" spans="1:30" x14ac:dyDescent="0.2">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row>
    <row r="333" spans="1:30" x14ac:dyDescent="0.2">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row>
    <row r="334" spans="1:30" x14ac:dyDescent="0.2">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row>
    <row r="335" spans="1:30" x14ac:dyDescent="0.2">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row>
    <row r="336" spans="1:30" x14ac:dyDescent="0.2">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row>
    <row r="337" spans="1:30" ht="12" customHeight="1" x14ac:dyDescent="0.2">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row>
    <row r="338" spans="1:30" x14ac:dyDescent="0.2">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row>
    <row r="339" spans="1:30" x14ac:dyDescent="0.2">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row>
    <row r="340" spans="1:30" x14ac:dyDescent="0.2">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row>
    <row r="341" spans="1:30" ht="3" customHeight="1" x14ac:dyDescent="0.2"/>
    <row r="342" spans="1:30" x14ac:dyDescent="0.2">
      <c r="A342" s="4">
        <f>+A324+1</f>
        <v>5</v>
      </c>
      <c r="B342" s="145" t="s">
        <v>495</v>
      </c>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row>
    <row r="343" spans="1:30" x14ac:dyDescent="0.2">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row>
    <row r="344" spans="1:30" x14ac:dyDescent="0.2">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row>
    <row r="345" spans="1:30" x14ac:dyDescent="0.2">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row>
    <row r="346" spans="1:30" x14ac:dyDescent="0.2">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row>
    <row r="347" spans="1:30" x14ac:dyDescent="0.2">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row>
    <row r="348" spans="1:30" x14ac:dyDescent="0.2">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row>
    <row r="349" spans="1:30" x14ac:dyDescent="0.2">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row>
    <row r="350" spans="1:30" x14ac:dyDescent="0.2">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row>
    <row r="351" spans="1:30" x14ac:dyDescent="0.2">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row>
    <row r="352" spans="1:30" x14ac:dyDescent="0.2">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row>
    <row r="353" spans="1:30" x14ac:dyDescent="0.2">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row>
    <row r="354" spans="1:30" x14ac:dyDescent="0.2">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row>
    <row r="355" spans="1:30" x14ac:dyDescent="0.2">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row>
    <row r="356" spans="1:30" x14ac:dyDescent="0.2">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row>
    <row r="357" spans="1:30" x14ac:dyDescent="0.2">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row>
    <row r="358" spans="1:30" x14ac:dyDescent="0.2">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row>
    <row r="359" spans="1:30" ht="3" customHeight="1" x14ac:dyDescent="0.2"/>
    <row r="360" spans="1:30" x14ac:dyDescent="0.2">
      <c r="A360" s="4">
        <f>+A342+1</f>
        <v>6</v>
      </c>
      <c r="B360" s="155" t="s">
        <v>206</v>
      </c>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row>
    <row r="361" spans="1:30" ht="3" customHeight="1" x14ac:dyDescent="0.2"/>
    <row r="362" spans="1:30" s="18" customFormat="1" ht="11.25" x14ac:dyDescent="0.2">
      <c r="B362" s="19" t="s">
        <v>169</v>
      </c>
      <c r="C362" s="154" t="s">
        <v>164</v>
      </c>
      <c r="D362" s="154"/>
      <c r="E362" s="154"/>
      <c r="F362" s="154"/>
      <c r="G362" s="154"/>
      <c r="H362" s="154"/>
      <c r="I362" s="154"/>
      <c r="J362" s="154"/>
      <c r="K362" s="154"/>
      <c r="L362" s="154" t="s">
        <v>106</v>
      </c>
      <c r="M362" s="154"/>
      <c r="N362" s="154"/>
      <c r="O362" s="154"/>
      <c r="Q362" s="19" t="s">
        <v>169</v>
      </c>
      <c r="R362" s="154" t="s">
        <v>164</v>
      </c>
      <c r="S362" s="154"/>
      <c r="T362" s="154"/>
      <c r="U362" s="154"/>
      <c r="V362" s="154"/>
      <c r="W362" s="154"/>
      <c r="X362" s="154"/>
      <c r="Y362" s="154"/>
      <c r="Z362" s="154"/>
      <c r="AA362" s="154" t="s">
        <v>106</v>
      </c>
      <c r="AB362" s="154"/>
      <c r="AC362" s="154"/>
      <c r="AD362" s="154"/>
    </row>
    <row r="363" spans="1:30" x14ac:dyDescent="0.2">
      <c r="B363" s="20">
        <v>1</v>
      </c>
      <c r="C363" s="137" t="s">
        <v>180</v>
      </c>
      <c r="D363" s="137"/>
      <c r="E363" s="137"/>
      <c r="F363" s="137"/>
      <c r="G363" s="137"/>
      <c r="H363" s="137"/>
      <c r="I363" s="137"/>
      <c r="J363" s="137"/>
      <c r="K363" s="137"/>
      <c r="L363" s="141">
        <f>SUM(L364:O365,L370)</f>
        <v>0</v>
      </c>
      <c r="M363" s="141"/>
      <c r="N363" s="141"/>
      <c r="O363" s="141"/>
      <c r="P363" s="18"/>
      <c r="Q363" s="20">
        <v>1</v>
      </c>
      <c r="R363" s="137" t="s">
        <v>192</v>
      </c>
      <c r="S363" s="137"/>
      <c r="T363" s="137"/>
      <c r="U363" s="137"/>
      <c r="V363" s="137"/>
      <c r="W363" s="137"/>
      <c r="X363" s="137"/>
      <c r="Y363" s="137"/>
      <c r="Z363" s="137"/>
      <c r="AA363" s="141">
        <f>AA379-AA364</f>
        <v>0</v>
      </c>
      <c r="AB363" s="141"/>
      <c r="AC363" s="141"/>
      <c r="AD363" s="141"/>
    </row>
    <row r="364" spans="1:30" x14ac:dyDescent="0.2">
      <c r="B364" s="19" t="s">
        <v>176</v>
      </c>
      <c r="C364" s="138" t="s">
        <v>173</v>
      </c>
      <c r="D364" s="138"/>
      <c r="E364" s="138"/>
      <c r="F364" s="138"/>
      <c r="G364" s="138"/>
      <c r="H364" s="138"/>
      <c r="I364" s="138"/>
      <c r="J364" s="138"/>
      <c r="K364" s="138"/>
      <c r="L364" s="136"/>
      <c r="M364" s="136"/>
      <c r="N364" s="136"/>
      <c r="O364" s="136"/>
      <c r="P364" s="18"/>
      <c r="Q364" s="20">
        <v>2</v>
      </c>
      <c r="R364" s="137" t="s">
        <v>193</v>
      </c>
      <c r="S364" s="137"/>
      <c r="T364" s="137"/>
      <c r="U364" s="137"/>
      <c r="V364" s="137"/>
      <c r="W364" s="137"/>
      <c r="X364" s="137"/>
      <c r="Y364" s="137"/>
      <c r="Z364" s="137"/>
      <c r="AA364" s="141">
        <f>SUM(AA365:AD366,AA371,AA377)</f>
        <v>0</v>
      </c>
      <c r="AB364" s="141"/>
      <c r="AC364" s="141"/>
      <c r="AD364" s="141"/>
    </row>
    <row r="365" spans="1:30" x14ac:dyDescent="0.2">
      <c r="B365" s="19" t="s">
        <v>182</v>
      </c>
      <c r="C365" s="151" t="s">
        <v>181</v>
      </c>
      <c r="D365" s="152"/>
      <c r="E365" s="152"/>
      <c r="F365" s="152"/>
      <c r="G365" s="152"/>
      <c r="H365" s="152"/>
      <c r="I365" s="152"/>
      <c r="J365" s="152"/>
      <c r="K365" s="153"/>
      <c r="L365" s="147">
        <f>SUM(L366:O369)</f>
        <v>0</v>
      </c>
      <c r="M365" s="147"/>
      <c r="N365" s="147"/>
      <c r="O365" s="147"/>
      <c r="P365" s="18"/>
      <c r="Q365" s="19" t="s">
        <v>176</v>
      </c>
      <c r="R365" s="138" t="s">
        <v>194</v>
      </c>
      <c r="S365" s="138"/>
      <c r="T365" s="138"/>
      <c r="U365" s="138"/>
      <c r="V365" s="138"/>
      <c r="W365" s="138"/>
      <c r="X365" s="138"/>
      <c r="Y365" s="138"/>
      <c r="Z365" s="138"/>
      <c r="AA365" s="136"/>
      <c r="AB365" s="136"/>
      <c r="AC365" s="136"/>
      <c r="AD365" s="136"/>
    </row>
    <row r="366" spans="1:30" x14ac:dyDescent="0.2">
      <c r="B366" s="19" t="s">
        <v>177</v>
      </c>
      <c r="C366" s="148" t="s">
        <v>174</v>
      </c>
      <c r="D366" s="149"/>
      <c r="E366" s="149"/>
      <c r="F366" s="149"/>
      <c r="G366" s="149"/>
      <c r="H366" s="149"/>
      <c r="I366" s="149"/>
      <c r="J366" s="149"/>
      <c r="K366" s="150"/>
      <c r="L366" s="136"/>
      <c r="M366" s="136"/>
      <c r="N366" s="136"/>
      <c r="O366" s="136"/>
      <c r="P366" s="18"/>
      <c r="Q366" s="19" t="s">
        <v>182</v>
      </c>
      <c r="R366" s="138" t="s">
        <v>195</v>
      </c>
      <c r="S366" s="138"/>
      <c r="T366" s="138"/>
      <c r="U366" s="138"/>
      <c r="V366" s="138"/>
      <c r="W366" s="138"/>
      <c r="X366" s="138"/>
      <c r="Y366" s="138"/>
      <c r="Z366" s="138"/>
      <c r="AA366" s="147">
        <f>SUM(AA367:AD370)</f>
        <v>0</v>
      </c>
      <c r="AB366" s="147"/>
      <c r="AC366" s="147"/>
      <c r="AD366" s="147"/>
    </row>
    <row r="367" spans="1:30" x14ac:dyDescent="0.2">
      <c r="B367" s="19" t="s">
        <v>178</v>
      </c>
      <c r="C367" s="148" t="s">
        <v>170</v>
      </c>
      <c r="D367" s="149"/>
      <c r="E367" s="149"/>
      <c r="F367" s="149"/>
      <c r="G367" s="149"/>
      <c r="H367" s="149"/>
      <c r="I367" s="149"/>
      <c r="J367" s="149"/>
      <c r="K367" s="150"/>
      <c r="L367" s="136"/>
      <c r="M367" s="136"/>
      <c r="N367" s="136"/>
      <c r="O367" s="136"/>
      <c r="P367" s="18"/>
      <c r="Q367" s="19" t="s">
        <v>177</v>
      </c>
      <c r="R367" s="146" t="s">
        <v>196</v>
      </c>
      <c r="S367" s="146"/>
      <c r="T367" s="146"/>
      <c r="U367" s="146"/>
      <c r="V367" s="146"/>
      <c r="W367" s="146"/>
      <c r="X367" s="146"/>
      <c r="Y367" s="146"/>
      <c r="Z367" s="146"/>
      <c r="AA367" s="136"/>
      <c r="AB367" s="136"/>
      <c r="AC367" s="136"/>
      <c r="AD367" s="136"/>
    </row>
    <row r="368" spans="1:30" x14ac:dyDescent="0.2">
      <c r="B368" s="19" t="s">
        <v>179</v>
      </c>
      <c r="C368" s="148" t="s">
        <v>171</v>
      </c>
      <c r="D368" s="149"/>
      <c r="E368" s="149"/>
      <c r="F368" s="149"/>
      <c r="G368" s="149"/>
      <c r="H368" s="149"/>
      <c r="I368" s="149"/>
      <c r="J368" s="149"/>
      <c r="K368" s="150"/>
      <c r="L368" s="136"/>
      <c r="M368" s="136"/>
      <c r="N368" s="136"/>
      <c r="O368" s="136"/>
      <c r="P368" s="18"/>
      <c r="Q368" s="19" t="s">
        <v>178</v>
      </c>
      <c r="R368" s="146" t="s">
        <v>197</v>
      </c>
      <c r="S368" s="146"/>
      <c r="T368" s="146"/>
      <c r="U368" s="146"/>
      <c r="V368" s="146"/>
      <c r="W368" s="146"/>
      <c r="X368" s="146"/>
      <c r="Y368" s="146"/>
      <c r="Z368" s="146"/>
      <c r="AA368" s="136"/>
      <c r="AB368" s="136"/>
      <c r="AC368" s="136"/>
      <c r="AD368" s="136"/>
    </row>
    <row r="369" spans="2:30" x14ac:dyDescent="0.2">
      <c r="B369" s="19" t="s">
        <v>76</v>
      </c>
      <c r="C369" s="148" t="s">
        <v>172</v>
      </c>
      <c r="D369" s="149"/>
      <c r="E369" s="149"/>
      <c r="F369" s="149"/>
      <c r="G369" s="149"/>
      <c r="H369" s="149"/>
      <c r="I369" s="149"/>
      <c r="J369" s="149"/>
      <c r="K369" s="150"/>
      <c r="L369" s="136"/>
      <c r="M369" s="136"/>
      <c r="N369" s="136"/>
      <c r="O369" s="136"/>
      <c r="P369" s="18"/>
      <c r="Q369" s="2"/>
      <c r="R369" s="142"/>
      <c r="S369" s="142"/>
      <c r="T369" s="142"/>
      <c r="U369" s="142"/>
      <c r="V369" s="142"/>
      <c r="W369" s="142"/>
      <c r="X369" s="142"/>
      <c r="Y369" s="142"/>
      <c r="Z369" s="142"/>
      <c r="AA369" s="136"/>
      <c r="AB369" s="136"/>
      <c r="AC369" s="136"/>
      <c r="AD369" s="136"/>
    </row>
    <row r="370" spans="2:30" x14ac:dyDescent="0.2">
      <c r="B370" s="19" t="s">
        <v>183</v>
      </c>
      <c r="C370" s="138" t="s">
        <v>175</v>
      </c>
      <c r="D370" s="138"/>
      <c r="E370" s="138"/>
      <c r="F370" s="138"/>
      <c r="G370" s="138"/>
      <c r="H370" s="138"/>
      <c r="I370" s="138"/>
      <c r="J370" s="138"/>
      <c r="K370" s="138"/>
      <c r="L370" s="136"/>
      <c r="M370" s="136"/>
      <c r="N370" s="136"/>
      <c r="O370" s="136"/>
      <c r="P370" s="18"/>
      <c r="Q370" s="2"/>
      <c r="R370" s="142"/>
      <c r="S370" s="142"/>
      <c r="T370" s="142"/>
      <c r="U370" s="142"/>
      <c r="V370" s="142"/>
      <c r="W370" s="142"/>
      <c r="X370" s="142"/>
      <c r="Y370" s="142"/>
      <c r="Z370" s="142"/>
      <c r="AA370" s="136"/>
      <c r="AB370" s="136"/>
      <c r="AC370" s="136"/>
      <c r="AD370" s="136"/>
    </row>
    <row r="371" spans="2:30" x14ac:dyDescent="0.2">
      <c r="B371" s="19">
        <v>2</v>
      </c>
      <c r="C371" s="137" t="s">
        <v>184</v>
      </c>
      <c r="D371" s="137"/>
      <c r="E371" s="137"/>
      <c r="F371" s="137"/>
      <c r="G371" s="137"/>
      <c r="H371" s="137"/>
      <c r="I371" s="137"/>
      <c r="J371" s="137"/>
      <c r="K371" s="137"/>
      <c r="L371" s="141">
        <f>SUM(L372:O374,L377:O378)</f>
        <v>0</v>
      </c>
      <c r="M371" s="141"/>
      <c r="N371" s="141"/>
      <c r="O371" s="141"/>
      <c r="P371" s="18"/>
      <c r="Q371" s="19" t="s">
        <v>183</v>
      </c>
      <c r="R371" s="138" t="s">
        <v>198</v>
      </c>
      <c r="S371" s="138"/>
      <c r="T371" s="138"/>
      <c r="U371" s="138"/>
      <c r="V371" s="138"/>
      <c r="W371" s="138"/>
      <c r="X371" s="138"/>
      <c r="Y371" s="138"/>
      <c r="Z371" s="138"/>
      <c r="AA371" s="147">
        <f>SUM(AA372:AD376)</f>
        <v>0</v>
      </c>
      <c r="AB371" s="147"/>
      <c r="AC371" s="147"/>
      <c r="AD371" s="147"/>
    </row>
    <row r="372" spans="2:30" x14ac:dyDescent="0.2">
      <c r="B372" s="19" t="s">
        <v>176</v>
      </c>
      <c r="C372" s="138" t="s">
        <v>167</v>
      </c>
      <c r="D372" s="138"/>
      <c r="E372" s="138"/>
      <c r="F372" s="138"/>
      <c r="G372" s="138"/>
      <c r="H372" s="138"/>
      <c r="I372" s="138"/>
      <c r="J372" s="138"/>
      <c r="K372" s="138"/>
      <c r="L372" s="136"/>
      <c r="M372" s="136"/>
      <c r="N372" s="136"/>
      <c r="O372" s="136"/>
      <c r="P372" s="18"/>
      <c r="Q372" s="19" t="s">
        <v>177</v>
      </c>
      <c r="R372" s="146" t="s">
        <v>196</v>
      </c>
      <c r="S372" s="146"/>
      <c r="T372" s="146"/>
      <c r="U372" s="146"/>
      <c r="V372" s="146"/>
      <c r="W372" s="146"/>
      <c r="X372" s="146"/>
      <c r="Y372" s="146"/>
      <c r="Z372" s="146"/>
      <c r="AA372" s="136"/>
      <c r="AB372" s="136"/>
      <c r="AC372" s="136"/>
      <c r="AD372" s="136"/>
    </row>
    <row r="373" spans="2:30" x14ac:dyDescent="0.2">
      <c r="B373" s="19" t="s">
        <v>182</v>
      </c>
      <c r="C373" s="138" t="s">
        <v>168</v>
      </c>
      <c r="D373" s="138"/>
      <c r="E373" s="138"/>
      <c r="F373" s="138"/>
      <c r="G373" s="138"/>
      <c r="H373" s="138"/>
      <c r="I373" s="138"/>
      <c r="J373" s="138"/>
      <c r="K373" s="138"/>
      <c r="L373" s="136"/>
      <c r="M373" s="136"/>
      <c r="N373" s="136"/>
      <c r="O373" s="136"/>
      <c r="P373" s="18"/>
      <c r="Q373" s="19" t="s">
        <v>178</v>
      </c>
      <c r="R373" s="146" t="s">
        <v>199</v>
      </c>
      <c r="S373" s="146"/>
      <c r="T373" s="146"/>
      <c r="U373" s="146"/>
      <c r="V373" s="146"/>
      <c r="W373" s="146"/>
      <c r="X373" s="146"/>
      <c r="Y373" s="146"/>
      <c r="Z373" s="146"/>
      <c r="AA373" s="136"/>
      <c r="AB373" s="136"/>
      <c r="AC373" s="136"/>
      <c r="AD373" s="136"/>
    </row>
    <row r="374" spans="2:30" x14ac:dyDescent="0.2">
      <c r="B374" s="19" t="s">
        <v>183</v>
      </c>
      <c r="C374" s="138" t="s">
        <v>185</v>
      </c>
      <c r="D374" s="138"/>
      <c r="E374" s="138"/>
      <c r="F374" s="138"/>
      <c r="G374" s="138"/>
      <c r="H374" s="138"/>
      <c r="I374" s="138"/>
      <c r="J374" s="138"/>
      <c r="K374" s="138"/>
      <c r="L374" s="147">
        <f>SUM(L375:O376)</f>
        <v>0</v>
      </c>
      <c r="M374" s="147"/>
      <c r="N374" s="147"/>
      <c r="O374" s="147"/>
      <c r="P374" s="18"/>
      <c r="Q374" s="19" t="s">
        <v>179</v>
      </c>
      <c r="R374" s="146" t="s">
        <v>200</v>
      </c>
      <c r="S374" s="146"/>
      <c r="T374" s="146"/>
      <c r="U374" s="146"/>
      <c r="V374" s="146"/>
      <c r="W374" s="146"/>
      <c r="X374" s="146"/>
      <c r="Y374" s="146"/>
      <c r="Z374" s="146"/>
      <c r="AA374" s="136"/>
      <c r="AB374" s="136"/>
      <c r="AC374" s="136"/>
      <c r="AD374" s="136"/>
    </row>
    <row r="375" spans="2:30" x14ac:dyDescent="0.2">
      <c r="B375" s="19" t="s">
        <v>177</v>
      </c>
      <c r="C375" s="146" t="s">
        <v>186</v>
      </c>
      <c r="D375" s="146"/>
      <c r="E375" s="146"/>
      <c r="F375" s="146"/>
      <c r="G375" s="146"/>
      <c r="H375" s="146"/>
      <c r="I375" s="146"/>
      <c r="J375" s="146"/>
      <c r="K375" s="146"/>
      <c r="L375" s="136"/>
      <c r="M375" s="136"/>
      <c r="N375" s="136"/>
      <c r="O375" s="136"/>
      <c r="P375" s="18"/>
      <c r="Q375" s="19" t="s">
        <v>76</v>
      </c>
      <c r="R375" s="146" t="s">
        <v>201</v>
      </c>
      <c r="S375" s="146"/>
      <c r="T375" s="146"/>
      <c r="U375" s="146"/>
      <c r="V375" s="146"/>
      <c r="W375" s="146"/>
      <c r="X375" s="146"/>
      <c r="Y375" s="146"/>
      <c r="Z375" s="146"/>
      <c r="AA375" s="136"/>
      <c r="AB375" s="136"/>
      <c r="AC375" s="136"/>
      <c r="AD375" s="136"/>
    </row>
    <row r="376" spans="2:30" x14ac:dyDescent="0.2">
      <c r="B376" s="19" t="s">
        <v>178</v>
      </c>
      <c r="C376" s="146" t="s">
        <v>172</v>
      </c>
      <c r="D376" s="146"/>
      <c r="E376" s="146"/>
      <c r="F376" s="146"/>
      <c r="G376" s="146"/>
      <c r="H376" s="146"/>
      <c r="I376" s="146"/>
      <c r="J376" s="146"/>
      <c r="K376" s="146"/>
      <c r="L376" s="136"/>
      <c r="M376" s="136"/>
      <c r="N376" s="136"/>
      <c r="O376" s="136"/>
      <c r="P376" s="18"/>
      <c r="Q376" s="19" t="s">
        <v>202</v>
      </c>
      <c r="R376" s="146" t="s">
        <v>203</v>
      </c>
      <c r="S376" s="146"/>
      <c r="T376" s="146"/>
      <c r="U376" s="146"/>
      <c r="V376" s="146"/>
      <c r="W376" s="146"/>
      <c r="X376" s="146"/>
      <c r="Y376" s="146"/>
      <c r="Z376" s="146"/>
      <c r="AA376" s="136"/>
      <c r="AB376" s="136"/>
      <c r="AC376" s="136"/>
      <c r="AD376" s="136"/>
    </row>
    <row r="377" spans="2:30" x14ac:dyDescent="0.2">
      <c r="B377" s="19" t="s">
        <v>190</v>
      </c>
      <c r="C377" s="138" t="s">
        <v>187</v>
      </c>
      <c r="D377" s="138"/>
      <c r="E377" s="138"/>
      <c r="F377" s="138"/>
      <c r="G377" s="138"/>
      <c r="H377" s="138"/>
      <c r="I377" s="138"/>
      <c r="J377" s="138"/>
      <c r="K377" s="138"/>
      <c r="L377" s="136"/>
      <c r="M377" s="136"/>
      <c r="N377" s="136"/>
      <c r="O377" s="136"/>
      <c r="P377" s="18"/>
      <c r="Q377" s="19" t="s">
        <v>190</v>
      </c>
      <c r="R377" s="146" t="s">
        <v>204</v>
      </c>
      <c r="S377" s="146"/>
      <c r="T377" s="146"/>
      <c r="U377" s="146"/>
      <c r="V377" s="146"/>
      <c r="W377" s="146"/>
      <c r="X377" s="146"/>
      <c r="Y377" s="146"/>
      <c r="Z377" s="146"/>
      <c r="AA377" s="136"/>
      <c r="AB377" s="136"/>
      <c r="AC377" s="136"/>
      <c r="AD377" s="136"/>
    </row>
    <row r="378" spans="2:30" x14ac:dyDescent="0.2">
      <c r="B378" s="19" t="s">
        <v>191</v>
      </c>
      <c r="C378" s="138" t="s">
        <v>188</v>
      </c>
      <c r="D378" s="138"/>
      <c r="E378" s="138"/>
      <c r="F378" s="138"/>
      <c r="G378" s="138"/>
      <c r="H378" s="138"/>
      <c r="I378" s="138"/>
      <c r="J378" s="138"/>
      <c r="K378" s="138"/>
      <c r="L378" s="136"/>
      <c r="M378" s="136"/>
      <c r="N378" s="136"/>
      <c r="O378" s="136"/>
      <c r="P378" s="18"/>
      <c r="Q378" s="19"/>
      <c r="R378" s="142"/>
      <c r="S378" s="142"/>
      <c r="T378" s="142"/>
      <c r="U378" s="142"/>
      <c r="V378" s="142"/>
      <c r="W378" s="142"/>
      <c r="X378" s="142"/>
      <c r="Y378" s="142"/>
      <c r="Z378" s="142"/>
      <c r="AA378" s="136"/>
      <c r="AB378" s="136"/>
      <c r="AC378" s="136"/>
      <c r="AD378" s="136"/>
    </row>
    <row r="379" spans="2:30" x14ac:dyDescent="0.2">
      <c r="B379" s="19" t="s">
        <v>165</v>
      </c>
      <c r="C379" s="137" t="s">
        <v>189</v>
      </c>
      <c r="D379" s="137"/>
      <c r="E379" s="137"/>
      <c r="F379" s="137"/>
      <c r="G379" s="137"/>
      <c r="H379" s="137"/>
      <c r="I379" s="137"/>
      <c r="J379" s="137"/>
      <c r="K379" s="137"/>
      <c r="L379" s="141">
        <f>L363+L371</f>
        <v>0</v>
      </c>
      <c r="M379" s="141"/>
      <c r="N379" s="141"/>
      <c r="O379" s="141"/>
      <c r="P379" s="18"/>
      <c r="Q379" s="19" t="s">
        <v>166</v>
      </c>
      <c r="R379" s="137" t="s">
        <v>205</v>
      </c>
      <c r="S379" s="137"/>
      <c r="T379" s="137"/>
      <c r="U379" s="137"/>
      <c r="V379" s="137"/>
      <c r="W379" s="137"/>
      <c r="X379" s="137"/>
      <c r="Y379" s="137"/>
      <c r="Z379" s="137"/>
      <c r="AA379" s="143">
        <f>+L379</f>
        <v>0</v>
      </c>
      <c r="AB379" s="143"/>
      <c r="AC379" s="143"/>
      <c r="AD379" s="143"/>
    </row>
    <row r="380" spans="2:30" ht="3" customHeight="1" x14ac:dyDescent="0.2"/>
    <row r="381" spans="2:30" x14ac:dyDescent="0.2">
      <c r="N381" s="139"/>
      <c r="O381" s="139"/>
      <c r="P381" s="139"/>
      <c r="Q381" s="139"/>
      <c r="R381" s="139"/>
      <c r="S381" s="139"/>
      <c r="T381" s="139"/>
      <c r="U381" s="139"/>
      <c r="V381" s="139"/>
      <c r="W381" s="139"/>
      <c r="X381" s="139"/>
      <c r="Y381" s="139"/>
      <c r="Z381" s="139"/>
      <c r="AA381" s="139"/>
      <c r="AB381" s="139"/>
      <c r="AC381" s="139"/>
      <c r="AD381" s="139"/>
    </row>
    <row r="382" spans="2:30" x14ac:dyDescent="0.2">
      <c r="N382" s="139"/>
      <c r="O382" s="139"/>
      <c r="P382" s="139"/>
      <c r="Q382" s="139"/>
      <c r="R382" s="139"/>
      <c r="S382" s="139"/>
      <c r="T382" s="139"/>
      <c r="U382" s="139"/>
      <c r="V382" s="139"/>
      <c r="W382" s="139"/>
      <c r="X382" s="139"/>
      <c r="Y382" s="139"/>
      <c r="Z382" s="139"/>
      <c r="AA382" s="139"/>
      <c r="AB382" s="139"/>
      <c r="AC382" s="139"/>
      <c r="AD382" s="139"/>
    </row>
    <row r="383" spans="2:30" x14ac:dyDescent="0.2">
      <c r="N383" s="140" t="s">
        <v>291</v>
      </c>
      <c r="O383" s="140"/>
      <c r="P383" s="140"/>
      <c r="Q383" s="140"/>
      <c r="R383" s="140"/>
      <c r="S383" s="140"/>
      <c r="T383" s="140"/>
      <c r="U383" s="140"/>
      <c r="V383" s="140" t="s">
        <v>379</v>
      </c>
      <c r="W383" s="140"/>
      <c r="X383" s="140"/>
      <c r="Y383" s="140"/>
      <c r="Z383" s="140"/>
      <c r="AA383" s="140"/>
      <c r="AB383" s="140"/>
      <c r="AC383" s="140"/>
      <c r="AD383" s="140"/>
    </row>
  </sheetData>
  <mergeCells count="528">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 ref="Q61:U61"/>
    <mergeCell ref="B59:E59"/>
    <mergeCell ref="P59:AC59"/>
    <mergeCell ref="B77:D77"/>
    <mergeCell ref="E77:AD77"/>
    <mergeCell ref="B79:F79"/>
    <mergeCell ref="G79:I79"/>
    <mergeCell ref="V79:X79"/>
    <mergeCell ref="L79:U79"/>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Q33:U33"/>
    <mergeCell ref="V33:AC33"/>
    <mergeCell ref="Q27:U27"/>
    <mergeCell ref="V27:AC27"/>
    <mergeCell ref="Q28:U28"/>
    <mergeCell ref="V28:AC28"/>
    <mergeCell ref="B30:N32"/>
    <mergeCell ref="B33:F33"/>
    <mergeCell ref="G33:N33"/>
    <mergeCell ref="V24:AC24"/>
    <mergeCell ref="Q22:U22"/>
    <mergeCell ref="Q25:U25"/>
    <mergeCell ref="V25:AC25"/>
    <mergeCell ref="Q26:U26"/>
    <mergeCell ref="V26:AC26"/>
    <mergeCell ref="A30:A32"/>
    <mergeCell ref="P30:P32"/>
    <mergeCell ref="Q30:AC32"/>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A146:C146"/>
    <mergeCell ref="E146:V146"/>
    <mergeCell ref="B148:E148"/>
    <mergeCell ref="AA149:AD150"/>
    <mergeCell ref="W149:Z150"/>
    <mergeCell ref="S149:V150"/>
    <mergeCell ref="O149:R150"/>
    <mergeCell ref="J149:N150"/>
    <mergeCell ref="F149:I150"/>
    <mergeCell ref="B149:E150"/>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B167:K168"/>
    <mergeCell ref="L167:P168"/>
    <mergeCell ref="Q167:T168"/>
    <mergeCell ref="U167:Y168"/>
    <mergeCell ref="B169:K170"/>
    <mergeCell ref="L169:P170"/>
    <mergeCell ref="Q169:T170"/>
    <mergeCell ref="U169:Y170"/>
    <mergeCell ref="B165:K166"/>
    <mergeCell ref="L165:P166"/>
    <mergeCell ref="Q165:T166"/>
    <mergeCell ref="U165:Y166"/>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83:M183"/>
    <mergeCell ref="N183:Q183"/>
    <mergeCell ref="R183:W183"/>
    <mergeCell ref="B184:M184"/>
    <mergeCell ref="N184:Q184"/>
    <mergeCell ref="R184:W184"/>
    <mergeCell ref="B179:K180"/>
    <mergeCell ref="L179:P180"/>
    <mergeCell ref="Q179:T180"/>
    <mergeCell ref="U179:Y180"/>
    <mergeCell ref="B182:O182"/>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92:AA192"/>
    <mergeCell ref="N193:S194"/>
    <mergeCell ref="B193:M194"/>
    <mergeCell ref="B189:M189"/>
    <mergeCell ref="N189:Q189"/>
    <mergeCell ref="R189:W189"/>
    <mergeCell ref="B190:M190"/>
    <mergeCell ref="N190:Q190"/>
    <mergeCell ref="R190:W190"/>
    <mergeCell ref="B198:M198"/>
    <mergeCell ref="N198:S198"/>
    <mergeCell ref="A203:AD203"/>
    <mergeCell ref="A202:AD202"/>
    <mergeCell ref="A200:AD201"/>
    <mergeCell ref="B195:M195"/>
    <mergeCell ref="N195:S195"/>
    <mergeCell ref="B196:M196"/>
    <mergeCell ref="N196:S196"/>
    <mergeCell ref="B197:M197"/>
    <mergeCell ref="N197:S197"/>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23:AD224"/>
    <mergeCell ref="B226:M226"/>
    <mergeCell ref="B227:J228"/>
    <mergeCell ref="K227:S228"/>
    <mergeCell ref="T227:X228"/>
    <mergeCell ref="Y227:AC228"/>
    <mergeCell ref="B223:G224"/>
    <mergeCell ref="H223:N224"/>
    <mergeCell ref="O223:R224"/>
    <mergeCell ref="S223:V224"/>
    <mergeCell ref="W223:Z224"/>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B360:AA360"/>
    <mergeCell ref="B307:AD321"/>
    <mergeCell ref="B324:AD325"/>
    <mergeCell ref="B326:AD340"/>
    <mergeCell ref="B267:AD270"/>
    <mergeCell ref="B271:AD285"/>
    <mergeCell ref="B287:AD288"/>
    <mergeCell ref="B289:AD303"/>
    <mergeCell ref="B305:AD306"/>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R364:Z364"/>
    <mergeCell ref="AA364:AD364"/>
    <mergeCell ref="R365:Z365"/>
    <mergeCell ref="AA365:AD365"/>
    <mergeCell ref="R366:Z366"/>
    <mergeCell ref="AA366:AD366"/>
    <mergeCell ref="R367:Z367"/>
    <mergeCell ref="AA367:AD367"/>
    <mergeCell ref="R368:Z368"/>
    <mergeCell ref="AA368:AD368"/>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formula1>TAKNIE</formula1>
    </dataValidation>
    <dataValidation type="list" allowBlank="1" showInputMessage="1" showErrorMessage="1" sqref="G22:N22">
      <formula1>WOJE</formula1>
    </dataValidation>
    <dataValidation type="list" allowBlank="1" showInputMessage="1" showErrorMessage="1" sqref="V23:AC23">
      <formula1>POWI</formula1>
    </dataValidation>
    <dataValidation type="list" allowBlank="1" showInputMessage="1" showErrorMessage="1" sqref="J47:AC47">
      <formula1>DZIAŁA</formula1>
    </dataValidation>
    <dataValidation type="list" allowBlank="1" showInputMessage="1" showErrorMessage="1" sqref="I98:S98">
      <formula1>cel</formula1>
    </dataValidation>
    <dataValidation type="list" allowBlank="1" showInputMessage="1" showErrorMessage="1" sqref="I100:S100">
      <formula1>MSP</formula1>
    </dataValidation>
    <dataValidation type="list" allowBlank="1" showInputMessage="1" showErrorMessage="1" sqref="I102:S102">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 Formularz wniosku pożyczkowego; wyd. 2 z dn. 01.01.2024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AF87"/>
  <sheetViews>
    <sheetView view="pageLayout" zoomScale="175" zoomScaleNormal="100" zoomScalePageLayoutView="175" workbookViewId="0">
      <selection activeCell="I9" sqref="I9:AF10"/>
    </sheetView>
  </sheetViews>
  <sheetFormatPr defaultColWidth="2.7109375" defaultRowHeight="15" x14ac:dyDescent="0.25"/>
  <sheetData>
    <row r="2" spans="1:32" x14ac:dyDescent="0.25">
      <c r="E2" s="144" t="s">
        <v>597</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3.75" customHeight="1" x14ac:dyDescent="0.25"/>
    <row r="4" spans="1:32" x14ac:dyDescent="0.25">
      <c r="B4" s="651" t="s">
        <v>326</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row>
    <row r="5" spans="1:32" ht="5.25" customHeight="1" x14ac:dyDescent="0.25"/>
    <row r="6" spans="1:32" x14ac:dyDescent="0.25">
      <c r="A6" s="41">
        <v>1</v>
      </c>
      <c r="B6" s="145" t="s">
        <v>415</v>
      </c>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row>
    <row r="7" spans="1:32" ht="5.25" customHeight="1" x14ac:dyDescent="0.25"/>
    <row r="8" spans="1:32" x14ac:dyDescent="0.25">
      <c r="B8" s="652" t="s">
        <v>284</v>
      </c>
      <c r="C8" s="652"/>
      <c r="D8" s="652"/>
      <c r="E8" s="652"/>
      <c r="F8" s="652"/>
      <c r="G8" s="652"/>
      <c r="H8" s="652"/>
      <c r="I8" s="652"/>
      <c r="J8" s="652"/>
      <c r="K8" s="652"/>
      <c r="L8" s="652"/>
      <c r="M8" s="652"/>
      <c r="N8" s="652"/>
      <c r="O8" s="652"/>
      <c r="P8" s="652"/>
      <c r="Q8" s="652"/>
    </row>
    <row r="9" spans="1:32" x14ac:dyDescent="0.25">
      <c r="C9" s="173" t="s">
        <v>105</v>
      </c>
      <c r="D9" s="173"/>
      <c r="E9" s="173"/>
      <c r="F9" s="173"/>
      <c r="G9" s="173"/>
      <c r="H9" s="173"/>
      <c r="I9" s="565"/>
      <c r="J9" s="565"/>
      <c r="K9" s="565"/>
      <c r="L9" s="565"/>
      <c r="M9" s="565"/>
      <c r="N9" s="565"/>
      <c r="O9" s="565"/>
      <c r="P9" s="565"/>
      <c r="Q9" s="565"/>
      <c r="R9" s="565"/>
      <c r="S9" s="565"/>
      <c r="T9" s="565"/>
      <c r="U9" s="565"/>
      <c r="V9" s="565"/>
      <c r="W9" s="565"/>
      <c r="X9" s="565"/>
      <c r="Y9" s="565"/>
      <c r="Z9" s="565"/>
      <c r="AA9" s="565"/>
      <c r="AB9" s="565"/>
      <c r="AC9" s="565"/>
      <c r="AD9" s="565"/>
      <c r="AE9" s="565"/>
      <c r="AF9" s="565"/>
    </row>
    <row r="10" spans="1:32" x14ac:dyDescent="0.25">
      <c r="C10" s="42"/>
      <c r="D10" s="42"/>
      <c r="E10" s="42"/>
      <c r="F10" s="42"/>
      <c r="G10" s="42"/>
      <c r="H10" s="42"/>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5"/>
      <c r="AF10" s="565"/>
    </row>
    <row r="11" spans="1:32" x14ac:dyDescent="0.25">
      <c r="C11" s="173" t="s">
        <v>285</v>
      </c>
      <c r="D11" s="173"/>
      <c r="E11" s="173"/>
      <c r="F11" s="173"/>
      <c r="G11" s="173"/>
      <c r="H11" s="173"/>
      <c r="I11" s="694"/>
      <c r="J11" s="694"/>
      <c r="K11" s="694"/>
      <c r="L11" s="694"/>
      <c r="M11" s="694"/>
      <c r="N11" s="694"/>
      <c r="O11" s="694"/>
      <c r="P11" s="694"/>
      <c r="R11" s="207" t="s">
        <v>286</v>
      </c>
      <c r="S11" s="207"/>
      <c r="T11" s="207"/>
      <c r="U11" s="207"/>
      <c r="V11" s="207"/>
      <c r="W11" s="207"/>
      <c r="X11" s="694"/>
      <c r="Y11" s="694"/>
      <c r="Z11" s="694"/>
      <c r="AA11" s="694"/>
      <c r="AB11" s="694"/>
      <c r="AC11" s="694"/>
      <c r="AD11" s="694"/>
      <c r="AE11" s="694"/>
    </row>
    <row r="12" spans="1:32" ht="5.25" customHeight="1" x14ac:dyDescent="0.25"/>
    <row r="13" spans="1:32" ht="11.25" customHeight="1" x14ac:dyDescent="0.25">
      <c r="B13" s="467" t="s">
        <v>329</v>
      </c>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row>
    <row r="14" spans="1:32" ht="11.25" customHeight="1" x14ac:dyDescent="0.25">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row>
    <row r="15" spans="1:32" ht="11.25" customHeight="1" x14ac:dyDescent="0.25">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row>
    <row r="16" spans="1:32" x14ac:dyDescent="0.25">
      <c r="I16" s="655">
        <f>+I9</f>
        <v>0</v>
      </c>
      <c r="J16" s="655"/>
      <c r="K16" s="655"/>
      <c r="L16" s="655"/>
      <c r="M16" s="655"/>
      <c r="N16" s="655"/>
      <c r="O16" s="655"/>
      <c r="P16" s="655"/>
      <c r="Q16" s="655"/>
      <c r="R16" s="655"/>
      <c r="S16" s="655"/>
      <c r="T16" s="655"/>
      <c r="U16" s="655"/>
      <c r="V16" s="655"/>
      <c r="W16" s="655"/>
      <c r="X16" s="655"/>
      <c r="Y16" s="655"/>
      <c r="Z16" s="655"/>
      <c r="AA16" s="655"/>
      <c r="AB16" s="655"/>
      <c r="AC16" s="655"/>
      <c r="AD16" s="655"/>
      <c r="AE16" s="655"/>
      <c r="AF16" s="655"/>
    </row>
    <row r="17" spans="2:32" x14ac:dyDescent="0.25">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row>
    <row r="18" spans="2:32" ht="9" customHeight="1" x14ac:dyDescent="0.25">
      <c r="L18" s="140" t="s">
        <v>287</v>
      </c>
      <c r="M18" s="140"/>
      <c r="N18" s="140"/>
      <c r="O18" s="140"/>
      <c r="P18" s="140"/>
      <c r="Q18" s="140"/>
      <c r="R18" s="140"/>
      <c r="S18" s="140"/>
      <c r="T18" s="140"/>
      <c r="U18" s="140"/>
      <c r="V18" s="140"/>
      <c r="W18" s="140"/>
      <c r="X18" s="140"/>
      <c r="Y18" s="140"/>
      <c r="Z18" s="140"/>
      <c r="AA18" s="140"/>
      <c r="AB18" s="140"/>
      <c r="AC18" s="140"/>
    </row>
    <row r="19" spans="2:32" ht="3" customHeight="1" x14ac:dyDescent="0.25"/>
    <row r="20" spans="2:32" ht="15" customHeight="1" x14ac:dyDescent="0.25">
      <c r="B20" s="205" t="s">
        <v>288</v>
      </c>
      <c r="C20" s="205"/>
      <c r="D20" s="205"/>
      <c r="E20" s="205"/>
      <c r="F20" s="205"/>
      <c r="G20" s="205"/>
      <c r="H20" s="229"/>
      <c r="I20" s="145" t="s">
        <v>290</v>
      </c>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row>
    <row r="21" spans="2:32" x14ac:dyDescent="0.2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row>
    <row r="22" spans="2:32" ht="9" customHeight="1" x14ac:dyDescent="0.25">
      <c r="I22" s="35"/>
      <c r="J22" s="653" t="s">
        <v>289</v>
      </c>
      <c r="K22" s="653"/>
      <c r="L22" s="653"/>
      <c r="M22" s="653"/>
      <c r="N22" s="653"/>
      <c r="O22" s="653"/>
      <c r="P22" s="653"/>
      <c r="Q22" s="653"/>
      <c r="R22" s="653"/>
      <c r="S22" s="653"/>
      <c r="T22" s="653"/>
      <c r="U22" s="653"/>
      <c r="V22" s="653"/>
      <c r="W22" s="653"/>
      <c r="X22" s="653"/>
      <c r="Y22" s="653"/>
      <c r="Z22" s="653"/>
      <c r="AA22" s="653"/>
      <c r="AB22" s="653"/>
      <c r="AC22" s="653"/>
      <c r="AD22" s="653"/>
      <c r="AE22" s="653"/>
      <c r="AF22" s="653"/>
    </row>
    <row r="23" spans="2:32" ht="3.75" customHeight="1" x14ac:dyDescent="0.25"/>
    <row r="24" spans="2:32" ht="11.25" customHeight="1" x14ac:dyDescent="0.25">
      <c r="B24" s="467" t="s">
        <v>330</v>
      </c>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row>
    <row r="25" spans="2:32" ht="11.25" customHeight="1" x14ac:dyDescent="0.25">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row>
    <row r="26" spans="2:32" ht="11.25" customHeight="1" x14ac:dyDescent="0.25">
      <c r="B26" s="467"/>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row>
    <row r="27" spans="2:32" ht="3" customHeight="1" x14ac:dyDescent="0.25"/>
    <row r="28" spans="2:32" ht="12.75" customHeight="1" x14ac:dyDescent="0.25">
      <c r="B28" s="657" t="s">
        <v>331</v>
      </c>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row>
    <row r="29" spans="2:32" ht="12.75" customHeight="1" x14ac:dyDescent="0.25">
      <c r="B29" s="657"/>
      <c r="C29" s="657"/>
      <c r="D29" s="657"/>
      <c r="E29" s="657"/>
      <c r="F29" s="657"/>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row>
    <row r="30" spans="2:32" ht="3.75" customHeight="1" x14ac:dyDescent="0.25"/>
    <row r="31" spans="2:32" x14ac:dyDescent="0.25">
      <c r="P31" s="295"/>
      <c r="Q31" s="295"/>
      <c r="R31" s="295"/>
      <c r="S31" s="295"/>
      <c r="T31" s="295"/>
      <c r="U31" s="295"/>
      <c r="V31" s="295"/>
      <c r="W31" s="295"/>
      <c r="X31" s="500"/>
      <c r="Y31" s="500"/>
      <c r="Z31" s="500"/>
      <c r="AA31" s="500"/>
      <c r="AB31" s="500"/>
      <c r="AC31" s="500"/>
      <c r="AD31" s="500"/>
      <c r="AE31" s="500"/>
      <c r="AF31" s="500"/>
    </row>
    <row r="32" spans="2:32" x14ac:dyDescent="0.25">
      <c r="P32" s="295"/>
      <c r="Q32" s="295"/>
      <c r="R32" s="295"/>
      <c r="S32" s="295"/>
      <c r="T32" s="295"/>
      <c r="U32" s="295"/>
      <c r="V32" s="295"/>
      <c r="W32" s="295"/>
      <c r="X32" s="500"/>
      <c r="Y32" s="500"/>
      <c r="Z32" s="500"/>
      <c r="AA32" s="500"/>
      <c r="AB32" s="500"/>
      <c r="AC32" s="500"/>
      <c r="AD32" s="500"/>
      <c r="AE32" s="500"/>
      <c r="AF32" s="500"/>
    </row>
    <row r="33" spans="1:32" ht="8.25" customHeight="1" x14ac:dyDescent="0.25">
      <c r="P33" s="140" t="s">
        <v>291</v>
      </c>
      <c r="Q33" s="140"/>
      <c r="R33" s="140"/>
      <c r="S33" s="140"/>
      <c r="T33" s="140"/>
      <c r="U33" s="140"/>
      <c r="V33" s="140"/>
      <c r="W33" s="140"/>
      <c r="X33" s="140" t="s">
        <v>292</v>
      </c>
      <c r="Y33" s="140"/>
      <c r="Z33" s="140"/>
      <c r="AA33" s="140"/>
      <c r="AB33" s="140"/>
      <c r="AC33" s="140"/>
      <c r="AD33" s="140"/>
      <c r="AE33" s="140"/>
      <c r="AF33" s="140"/>
    </row>
    <row r="34" spans="1:32" ht="3.75" customHeight="1" x14ac:dyDescent="0.25"/>
    <row r="35" spans="1:32" ht="13.5" customHeight="1" x14ac:dyDescent="0.25">
      <c r="B35" s="261" t="s">
        <v>332</v>
      </c>
      <c r="C35" s="261"/>
      <c r="D35" s="261"/>
      <c r="E35" s="261"/>
      <c r="F35" s="261"/>
      <c r="G35" s="261"/>
      <c r="H35" s="261"/>
      <c r="I35" s="261"/>
      <c r="J35" s="261"/>
      <c r="K35" s="261"/>
      <c r="L35" s="261"/>
      <c r="M35" s="261"/>
      <c r="N35" s="261"/>
      <c r="O35" s="261"/>
      <c r="P35" s="261"/>
      <c r="Q35" s="261"/>
      <c r="R35" s="261"/>
      <c r="S35" s="261"/>
      <c r="T35" s="261"/>
      <c r="U35" s="261"/>
    </row>
    <row r="36" spans="1:32" ht="13.5" customHeight="1" x14ac:dyDescent="0.25">
      <c r="B36" s="261" t="s">
        <v>333</v>
      </c>
      <c r="C36" s="261"/>
      <c r="D36" s="261"/>
      <c r="E36" s="261"/>
      <c r="F36" s="261"/>
      <c r="G36" s="261"/>
      <c r="H36" s="261"/>
      <c r="I36" s="261"/>
      <c r="J36" s="261"/>
      <c r="K36" s="261"/>
      <c r="L36" s="261"/>
      <c r="M36" s="261"/>
      <c r="N36" s="261"/>
      <c r="O36" s="261"/>
      <c r="P36" s="261"/>
      <c r="Q36" s="261"/>
      <c r="R36" s="261"/>
      <c r="S36" s="261"/>
      <c r="T36" s="261"/>
      <c r="U36" s="261"/>
    </row>
    <row r="37" spans="1:32" ht="3.75" customHeight="1" thickBot="1" x14ac:dyDescent="0.3"/>
    <row r="38" spans="1:32" ht="13.5" customHeight="1" x14ac:dyDescent="0.25">
      <c r="A38" s="658" t="s">
        <v>177</v>
      </c>
      <c r="B38" s="476" t="s">
        <v>334</v>
      </c>
      <c r="C38" s="476"/>
      <c r="D38" s="476"/>
      <c r="E38" s="476"/>
      <c r="F38" s="476"/>
      <c r="G38" s="476"/>
      <c r="H38" s="476"/>
      <c r="I38" s="476"/>
      <c r="J38" s="581" t="s">
        <v>297</v>
      </c>
      <c r="K38" s="581"/>
      <c r="L38" s="581"/>
      <c r="M38" s="581"/>
      <c r="N38" s="581"/>
      <c r="O38" s="581"/>
      <c r="P38" s="581"/>
      <c r="Q38" s="581"/>
      <c r="R38" s="581" t="s">
        <v>294</v>
      </c>
      <c r="S38" s="581"/>
      <c r="T38" s="581"/>
      <c r="U38" s="581"/>
      <c r="V38" s="581"/>
      <c r="W38" s="581" t="s">
        <v>295</v>
      </c>
      <c r="X38" s="581"/>
      <c r="Y38" s="581"/>
      <c r="Z38" s="581"/>
      <c r="AA38" s="581"/>
      <c r="AB38" s="581" t="s">
        <v>296</v>
      </c>
      <c r="AC38" s="581"/>
      <c r="AD38" s="581"/>
      <c r="AE38" s="581"/>
      <c r="AF38" s="675"/>
    </row>
    <row r="39" spans="1:32" ht="13.5" customHeight="1" x14ac:dyDescent="0.25">
      <c r="A39" s="659"/>
      <c r="B39" s="469"/>
      <c r="C39" s="469"/>
      <c r="D39" s="469"/>
      <c r="E39" s="469"/>
      <c r="F39" s="469"/>
      <c r="G39" s="469"/>
      <c r="H39" s="469"/>
      <c r="I39" s="469"/>
      <c r="J39" s="172"/>
      <c r="K39" s="172"/>
      <c r="L39" s="172"/>
      <c r="M39" s="172"/>
      <c r="N39" s="172"/>
      <c r="O39" s="172"/>
      <c r="P39" s="172"/>
      <c r="Q39" s="172"/>
      <c r="R39" s="172"/>
      <c r="S39" s="172"/>
      <c r="T39" s="172"/>
      <c r="U39" s="172"/>
      <c r="V39" s="172"/>
      <c r="W39" s="172"/>
      <c r="X39" s="172"/>
      <c r="Y39" s="172"/>
      <c r="Z39" s="172"/>
      <c r="AA39" s="172"/>
      <c r="AB39" s="172"/>
      <c r="AC39" s="172"/>
      <c r="AD39" s="172"/>
      <c r="AE39" s="172"/>
      <c r="AF39" s="553"/>
    </row>
    <row r="40" spans="1:32" ht="13.5" customHeight="1" thickBot="1" x14ac:dyDescent="0.3">
      <c r="A40" s="660"/>
      <c r="B40" s="465"/>
      <c r="C40" s="465"/>
      <c r="D40" s="465"/>
      <c r="E40" s="465"/>
      <c r="F40" s="465"/>
      <c r="G40" s="465"/>
      <c r="H40" s="465"/>
      <c r="I40" s="465"/>
      <c r="J40" s="558"/>
      <c r="K40" s="558"/>
      <c r="L40" s="558"/>
      <c r="M40" s="558"/>
      <c r="N40" s="558"/>
      <c r="O40" s="558"/>
      <c r="P40" s="558"/>
      <c r="Q40" s="558"/>
      <c r="R40" s="558"/>
      <c r="S40" s="558"/>
      <c r="T40" s="558"/>
      <c r="U40" s="558"/>
      <c r="V40" s="558"/>
      <c r="W40" s="558"/>
      <c r="X40" s="558"/>
      <c r="Y40" s="558"/>
      <c r="Z40" s="558"/>
      <c r="AA40" s="558"/>
      <c r="AB40" s="558"/>
      <c r="AC40" s="558"/>
      <c r="AD40" s="558"/>
      <c r="AE40" s="558"/>
      <c r="AF40" s="676"/>
    </row>
    <row r="41" spans="1:32" x14ac:dyDescent="0.25">
      <c r="A41" s="658" t="s">
        <v>178</v>
      </c>
      <c r="B41" s="476" t="s">
        <v>335</v>
      </c>
      <c r="C41" s="476"/>
      <c r="D41" s="476"/>
      <c r="E41" s="476"/>
      <c r="F41" s="476"/>
      <c r="G41" s="476"/>
      <c r="H41" s="476"/>
      <c r="I41" s="476"/>
      <c r="J41" s="672" t="s">
        <v>302</v>
      </c>
      <c r="K41" s="673"/>
      <c r="L41" s="673"/>
      <c r="M41" s="673"/>
      <c r="N41" s="673"/>
      <c r="O41" s="673"/>
      <c r="P41" s="673"/>
      <c r="Q41" s="673"/>
      <c r="R41" s="668" t="s">
        <v>299</v>
      </c>
      <c r="S41" s="581"/>
      <c r="T41" s="581"/>
      <c r="U41" s="581"/>
      <c r="V41" s="581"/>
      <c r="W41" s="668" t="s">
        <v>300</v>
      </c>
      <c r="X41" s="581"/>
      <c r="Y41" s="581"/>
      <c r="Z41" s="581"/>
      <c r="AA41" s="581"/>
      <c r="AB41" s="668" t="s">
        <v>301</v>
      </c>
      <c r="AC41" s="581"/>
      <c r="AD41" s="581"/>
      <c r="AE41" s="581"/>
      <c r="AF41" s="675"/>
    </row>
    <row r="42" spans="1:32" x14ac:dyDescent="0.25">
      <c r="A42" s="659"/>
      <c r="B42" s="469"/>
      <c r="C42" s="469"/>
      <c r="D42" s="469"/>
      <c r="E42" s="469"/>
      <c r="F42" s="469"/>
      <c r="G42" s="469"/>
      <c r="H42" s="469"/>
      <c r="I42" s="469"/>
      <c r="J42" s="259"/>
      <c r="K42" s="259"/>
      <c r="L42" s="259"/>
      <c r="M42" s="259"/>
      <c r="N42" s="259"/>
      <c r="O42" s="259"/>
      <c r="P42" s="259"/>
      <c r="Q42" s="259"/>
      <c r="R42" s="172"/>
      <c r="S42" s="172"/>
      <c r="T42" s="172"/>
      <c r="U42" s="172"/>
      <c r="V42" s="172"/>
      <c r="W42" s="172"/>
      <c r="X42" s="172"/>
      <c r="Y42" s="172"/>
      <c r="Z42" s="172"/>
      <c r="AA42" s="172"/>
      <c r="AB42" s="172"/>
      <c r="AC42" s="172"/>
      <c r="AD42" s="172"/>
      <c r="AE42" s="172"/>
      <c r="AF42" s="553"/>
    </row>
    <row r="43" spans="1:32" ht="15.75" thickBot="1" x14ac:dyDescent="0.3">
      <c r="A43" s="660"/>
      <c r="B43" s="465"/>
      <c r="C43" s="465"/>
      <c r="D43" s="465"/>
      <c r="E43" s="465"/>
      <c r="F43" s="465"/>
      <c r="G43" s="465"/>
      <c r="H43" s="465"/>
      <c r="I43" s="465"/>
      <c r="J43" s="674"/>
      <c r="K43" s="674"/>
      <c r="L43" s="674"/>
      <c r="M43" s="674"/>
      <c r="N43" s="674"/>
      <c r="O43" s="674"/>
      <c r="P43" s="674"/>
      <c r="Q43" s="674"/>
      <c r="R43" s="558"/>
      <c r="S43" s="558"/>
      <c r="T43" s="558"/>
      <c r="U43" s="558"/>
      <c r="V43" s="558"/>
      <c r="W43" s="558"/>
      <c r="X43" s="558"/>
      <c r="Y43" s="558"/>
      <c r="Z43" s="558"/>
      <c r="AA43" s="558"/>
      <c r="AB43" s="558"/>
      <c r="AC43" s="558"/>
      <c r="AD43" s="558"/>
      <c r="AE43" s="558"/>
      <c r="AF43" s="676"/>
    </row>
    <row r="44" spans="1:32" ht="15" customHeight="1" x14ac:dyDescent="0.25">
      <c r="A44" s="658" t="s">
        <v>179</v>
      </c>
      <c r="B44" s="476" t="s">
        <v>336</v>
      </c>
      <c r="C44" s="476"/>
      <c r="D44" s="476"/>
      <c r="E44" s="476"/>
      <c r="F44" s="476"/>
      <c r="G44" s="476"/>
      <c r="H44" s="476"/>
      <c r="I44" s="476"/>
      <c r="J44" s="665" t="s">
        <v>298</v>
      </c>
      <c r="K44" s="666"/>
      <c r="L44" s="666"/>
      <c r="M44" s="666"/>
      <c r="N44" s="666"/>
      <c r="O44" s="666"/>
      <c r="P44" s="666"/>
      <c r="Q44" s="666"/>
      <c r="R44" s="668" t="s">
        <v>305</v>
      </c>
      <c r="S44" s="666"/>
      <c r="T44" s="666"/>
      <c r="U44" s="666"/>
      <c r="V44" s="666"/>
      <c r="W44" s="665" t="s">
        <v>303</v>
      </c>
      <c r="X44" s="666"/>
      <c r="Y44" s="666"/>
      <c r="Z44" s="666"/>
      <c r="AA44" s="666"/>
      <c r="AB44" s="665" t="s">
        <v>304</v>
      </c>
      <c r="AC44" s="666"/>
      <c r="AD44" s="666"/>
      <c r="AE44" s="666"/>
      <c r="AF44" s="669"/>
    </row>
    <row r="45" spans="1:32" x14ac:dyDescent="0.25">
      <c r="A45" s="659"/>
      <c r="B45" s="469"/>
      <c r="C45" s="469"/>
      <c r="D45" s="469"/>
      <c r="E45" s="469"/>
      <c r="F45" s="469"/>
      <c r="G45" s="469"/>
      <c r="H45" s="469"/>
      <c r="I45" s="469"/>
      <c r="J45" s="205"/>
      <c r="K45" s="205"/>
      <c r="L45" s="205"/>
      <c r="M45" s="205"/>
      <c r="N45" s="205"/>
      <c r="O45" s="205"/>
      <c r="P45" s="205"/>
      <c r="Q45" s="205"/>
      <c r="R45" s="205"/>
      <c r="S45" s="205"/>
      <c r="T45" s="205"/>
      <c r="U45" s="205"/>
      <c r="V45" s="205"/>
      <c r="W45" s="205"/>
      <c r="X45" s="205"/>
      <c r="Y45" s="205"/>
      <c r="Z45" s="205"/>
      <c r="AA45" s="205"/>
      <c r="AB45" s="205"/>
      <c r="AC45" s="205"/>
      <c r="AD45" s="205"/>
      <c r="AE45" s="205"/>
      <c r="AF45" s="670"/>
    </row>
    <row r="46" spans="1:32" x14ac:dyDescent="0.25">
      <c r="A46" s="659"/>
      <c r="B46" s="469"/>
      <c r="C46" s="469"/>
      <c r="D46" s="469"/>
      <c r="E46" s="469"/>
      <c r="F46" s="469"/>
      <c r="G46" s="469"/>
      <c r="H46" s="469"/>
      <c r="I46" s="469"/>
      <c r="J46" s="205"/>
      <c r="K46" s="205"/>
      <c r="L46" s="205"/>
      <c r="M46" s="205"/>
      <c r="N46" s="205"/>
      <c r="O46" s="205"/>
      <c r="P46" s="205"/>
      <c r="Q46" s="205"/>
      <c r="R46" s="205"/>
      <c r="S46" s="205"/>
      <c r="T46" s="205"/>
      <c r="U46" s="205"/>
      <c r="V46" s="205"/>
      <c r="W46" s="205"/>
      <c r="X46" s="205"/>
      <c r="Y46" s="205"/>
      <c r="Z46" s="205"/>
      <c r="AA46" s="205"/>
      <c r="AB46" s="205"/>
      <c r="AC46" s="205"/>
      <c r="AD46" s="205"/>
      <c r="AE46" s="205"/>
      <c r="AF46" s="670"/>
    </row>
    <row r="47" spans="1:32" x14ac:dyDescent="0.25">
      <c r="A47" s="659"/>
      <c r="B47" s="469"/>
      <c r="C47" s="469"/>
      <c r="D47" s="469"/>
      <c r="E47" s="469"/>
      <c r="F47" s="469"/>
      <c r="G47" s="469"/>
      <c r="H47" s="469"/>
      <c r="I47" s="469"/>
      <c r="J47" s="205"/>
      <c r="K47" s="205"/>
      <c r="L47" s="205"/>
      <c r="M47" s="205"/>
      <c r="N47" s="205"/>
      <c r="O47" s="205"/>
      <c r="P47" s="205"/>
      <c r="Q47" s="205"/>
      <c r="R47" s="205"/>
      <c r="S47" s="205"/>
      <c r="T47" s="205"/>
      <c r="U47" s="205"/>
      <c r="V47" s="205"/>
      <c r="W47" s="205"/>
      <c r="X47" s="205"/>
      <c r="Y47" s="205"/>
      <c r="Z47" s="205"/>
      <c r="AA47" s="205"/>
      <c r="AB47" s="205"/>
      <c r="AC47" s="205"/>
      <c r="AD47" s="205"/>
      <c r="AE47" s="205"/>
      <c r="AF47" s="670"/>
    </row>
    <row r="48" spans="1:32" ht="15.75" thickBot="1" x14ac:dyDescent="0.3">
      <c r="A48" s="660"/>
      <c r="B48" s="465"/>
      <c r="C48" s="465"/>
      <c r="D48" s="465"/>
      <c r="E48" s="465"/>
      <c r="F48" s="465"/>
      <c r="G48" s="465"/>
      <c r="H48" s="465"/>
      <c r="I48" s="465"/>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71"/>
    </row>
    <row r="49" spans="1:32" ht="12.75" customHeight="1" x14ac:dyDescent="0.25">
      <c r="A49" s="658" t="s">
        <v>76</v>
      </c>
      <c r="B49" s="661" t="s">
        <v>337</v>
      </c>
      <c r="C49" s="661"/>
      <c r="D49" s="661"/>
      <c r="E49" s="661"/>
      <c r="F49" s="661"/>
      <c r="G49" s="661"/>
      <c r="H49" s="661"/>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2"/>
    </row>
    <row r="50" spans="1:32" ht="12.75" customHeight="1" thickBot="1" x14ac:dyDescent="0.3">
      <c r="A50" s="660"/>
      <c r="B50" s="663"/>
      <c r="C50" s="663"/>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3"/>
      <c r="AB50" s="663"/>
      <c r="AC50" s="663"/>
      <c r="AD50" s="663"/>
      <c r="AE50" s="663"/>
      <c r="AF50" s="664"/>
    </row>
    <row r="51" spans="1:32" ht="2.25" customHeight="1" x14ac:dyDescent="0.25">
      <c r="A51" s="658" t="s">
        <v>202</v>
      </c>
      <c r="B51" s="679" t="s">
        <v>306</v>
      </c>
      <c r="C51" s="679"/>
      <c r="D51" s="679"/>
      <c r="E51" s="679" t="s">
        <v>338</v>
      </c>
      <c r="F51" s="679"/>
      <c r="G51" s="679"/>
      <c r="H51" s="679"/>
      <c r="I51" s="679"/>
      <c r="J51" s="679"/>
      <c r="K51" s="679"/>
      <c r="L51" s="679"/>
      <c r="M51" s="679" t="s">
        <v>339</v>
      </c>
      <c r="N51" s="679"/>
      <c r="O51" s="679"/>
      <c r="P51" s="679"/>
      <c r="Q51" s="679"/>
      <c r="R51" s="679"/>
      <c r="S51" s="679"/>
      <c r="T51" s="679"/>
      <c r="U51" s="679"/>
      <c r="V51" s="679"/>
      <c r="W51" s="679"/>
      <c r="X51" s="679"/>
      <c r="Y51" s="679"/>
      <c r="Z51" s="679"/>
      <c r="AA51" s="679"/>
      <c r="AB51" s="679" t="s">
        <v>307</v>
      </c>
      <c r="AC51" s="679"/>
      <c r="AD51" s="679"/>
      <c r="AE51" s="679"/>
      <c r="AF51" s="682"/>
    </row>
    <row r="52" spans="1:32" ht="2.25" customHeight="1" x14ac:dyDescent="0.25">
      <c r="A52" s="659"/>
      <c r="B52" s="680"/>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3"/>
    </row>
    <row r="53" spans="1:32" ht="2.25" customHeight="1" x14ac:dyDescent="0.25">
      <c r="A53" s="659"/>
      <c r="B53" s="680"/>
      <c r="C53" s="680"/>
      <c r="D53" s="680"/>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3"/>
    </row>
    <row r="54" spans="1:32" ht="7.5" customHeight="1" x14ac:dyDescent="0.25">
      <c r="A54" s="659"/>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3"/>
    </row>
    <row r="55" spans="1:32" x14ac:dyDescent="0.25">
      <c r="A55" s="659"/>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3"/>
    </row>
    <row r="56" spans="1:32" x14ac:dyDescent="0.25">
      <c r="A56" s="659"/>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3"/>
    </row>
    <row r="57" spans="1:32" x14ac:dyDescent="0.25">
      <c r="A57" s="659"/>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3"/>
    </row>
    <row r="58" spans="1:32" ht="12.75" customHeight="1" x14ac:dyDescent="0.25">
      <c r="A58" s="659"/>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3"/>
    </row>
    <row r="59" spans="1:32" x14ac:dyDescent="0.25">
      <c r="A59" s="659"/>
      <c r="B59" s="680"/>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3"/>
    </row>
    <row r="60" spans="1:32" ht="15.75" thickBot="1" x14ac:dyDescent="0.3">
      <c r="A60" s="660"/>
      <c r="B60" s="681"/>
      <c r="C60" s="681"/>
      <c r="D60" s="681"/>
      <c r="E60" s="681"/>
      <c r="F60" s="681"/>
      <c r="G60" s="681"/>
      <c r="H60" s="681"/>
      <c r="I60" s="681"/>
      <c r="J60" s="681"/>
      <c r="K60" s="681"/>
      <c r="L60" s="681"/>
      <c r="M60" s="681"/>
      <c r="N60" s="681"/>
      <c r="O60" s="681"/>
      <c r="P60" s="681"/>
      <c r="Q60" s="681"/>
      <c r="R60" s="681"/>
      <c r="S60" s="681"/>
      <c r="T60" s="681"/>
      <c r="U60" s="681"/>
      <c r="V60" s="681"/>
      <c r="W60" s="681"/>
      <c r="X60" s="681"/>
      <c r="Y60" s="681"/>
      <c r="Z60" s="681"/>
      <c r="AA60" s="681"/>
      <c r="AB60" s="681"/>
      <c r="AC60" s="681"/>
      <c r="AD60" s="681"/>
      <c r="AE60" s="681"/>
      <c r="AF60" s="684"/>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308</v>
      </c>
      <c r="B63" s="261" t="s">
        <v>340</v>
      </c>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row>
    <row r="64" spans="1:32" ht="15" customHeight="1" x14ac:dyDescent="0.25">
      <c r="A64" s="695" t="s">
        <v>309</v>
      </c>
      <c r="B64" s="696" t="s">
        <v>341</v>
      </c>
      <c r="C64" s="696"/>
      <c r="D64" s="696"/>
      <c r="E64" s="696"/>
      <c r="F64" s="696"/>
      <c r="G64" s="696"/>
      <c r="H64" s="696"/>
      <c r="I64" s="696"/>
      <c r="J64" s="696"/>
      <c r="K64" s="696"/>
      <c r="L64" s="696"/>
      <c r="M64" s="696"/>
      <c r="N64" s="696"/>
      <c r="O64" s="696"/>
      <c r="P64" s="696"/>
      <c r="Q64" s="696"/>
      <c r="R64" s="696"/>
      <c r="S64" s="696"/>
      <c r="T64" s="696"/>
      <c r="U64" s="696"/>
      <c r="V64" s="696"/>
      <c r="W64" s="696"/>
      <c r="X64" s="696"/>
      <c r="Y64" s="696"/>
      <c r="Z64" s="696"/>
      <c r="AA64" s="696"/>
      <c r="AB64" s="696"/>
      <c r="AC64" s="696"/>
      <c r="AD64" s="696"/>
      <c r="AE64" s="696"/>
      <c r="AF64" s="697"/>
    </row>
    <row r="65" spans="1:32" x14ac:dyDescent="0.25">
      <c r="A65" s="659"/>
      <c r="B65" s="469"/>
      <c r="C65" s="469"/>
      <c r="D65" s="469"/>
      <c r="E65" s="469"/>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78"/>
    </row>
    <row r="66" spans="1:32" ht="15.75" thickBot="1" x14ac:dyDescent="0.3">
      <c r="A66" s="660"/>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6"/>
    </row>
    <row r="67" spans="1:32" ht="15" customHeight="1" x14ac:dyDescent="0.25">
      <c r="A67" s="685" t="s">
        <v>310</v>
      </c>
      <c r="B67" s="476" t="s">
        <v>342</v>
      </c>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7"/>
    </row>
    <row r="68" spans="1:32" x14ac:dyDescent="0.25">
      <c r="A68" s="686"/>
      <c r="B68" s="469"/>
      <c r="C68" s="469"/>
      <c r="D68" s="469"/>
      <c r="E68" s="469"/>
      <c r="F68" s="469"/>
      <c r="G68" s="469"/>
      <c r="H68" s="469"/>
      <c r="I68" s="469"/>
      <c r="J68" s="469"/>
      <c r="K68" s="469"/>
      <c r="L68" s="469"/>
      <c r="M68" s="469"/>
      <c r="N68" s="469"/>
      <c r="O68" s="469"/>
      <c r="P68" s="469"/>
      <c r="Q68" s="469"/>
      <c r="R68" s="469"/>
      <c r="S68" s="469"/>
      <c r="T68" s="469"/>
      <c r="U68" s="469"/>
      <c r="V68" s="469"/>
      <c r="W68" s="469"/>
      <c r="X68" s="469"/>
      <c r="Y68" s="469"/>
      <c r="Z68" s="469"/>
      <c r="AA68" s="469"/>
      <c r="AB68" s="469"/>
      <c r="AC68" s="469"/>
      <c r="AD68" s="469"/>
      <c r="AE68" s="469"/>
      <c r="AF68" s="478"/>
    </row>
    <row r="69" spans="1:32" ht="15.75" thickBot="1" x14ac:dyDescent="0.3">
      <c r="A69" s="687"/>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6"/>
    </row>
    <row r="70" spans="1:32" x14ac:dyDescent="0.25">
      <c r="A70" s="685" t="s">
        <v>311</v>
      </c>
      <c r="B70" s="476" t="s">
        <v>343</v>
      </c>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7"/>
    </row>
    <row r="71" spans="1:32" ht="15.75" thickBot="1" x14ac:dyDescent="0.3">
      <c r="A71" s="687"/>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6"/>
    </row>
    <row r="72" spans="1:32" x14ac:dyDescent="0.25">
      <c r="A72" s="685" t="s">
        <v>345</v>
      </c>
      <c r="B72" s="476" t="s">
        <v>344</v>
      </c>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6"/>
      <c r="AE72" s="476"/>
      <c r="AF72" s="477"/>
    </row>
    <row r="73" spans="1:32" x14ac:dyDescent="0.25">
      <c r="A73" s="686"/>
      <c r="B73" s="469"/>
      <c r="C73" s="469"/>
      <c r="D73" s="469"/>
      <c r="E73" s="469"/>
      <c r="F73" s="469"/>
      <c r="G73" s="469"/>
      <c r="H73" s="469"/>
      <c r="I73" s="469"/>
      <c r="J73" s="469"/>
      <c r="K73" s="469"/>
      <c r="L73" s="469"/>
      <c r="M73" s="469"/>
      <c r="N73" s="469"/>
      <c r="O73" s="469"/>
      <c r="P73" s="469"/>
      <c r="Q73" s="469"/>
      <c r="R73" s="469"/>
      <c r="S73" s="469"/>
      <c r="T73" s="469"/>
      <c r="U73" s="469"/>
      <c r="V73" s="469"/>
      <c r="W73" s="469"/>
      <c r="X73" s="469"/>
      <c r="Y73" s="469"/>
      <c r="Z73" s="469"/>
      <c r="AA73" s="469"/>
      <c r="AB73" s="469"/>
      <c r="AC73" s="469"/>
      <c r="AD73" s="469"/>
      <c r="AE73" s="469"/>
      <c r="AF73" s="478"/>
    </row>
    <row r="74" spans="1:32" ht="15.75" thickBot="1" x14ac:dyDescent="0.3">
      <c r="A74" s="687"/>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6"/>
    </row>
    <row r="75" spans="1:32" ht="15.75" thickBot="1" x14ac:dyDescent="0.3">
      <c r="A75" s="47" t="s">
        <v>347</v>
      </c>
      <c r="B75" s="677" t="s">
        <v>346</v>
      </c>
      <c r="C75" s="677"/>
      <c r="D75" s="677"/>
      <c r="E75" s="677"/>
      <c r="F75" s="677"/>
      <c r="G75" s="677"/>
      <c r="H75" s="677"/>
      <c r="I75" s="677"/>
      <c r="J75" s="677"/>
      <c r="K75" s="677"/>
      <c r="L75" s="677"/>
      <c r="M75" s="677"/>
      <c r="N75" s="677"/>
      <c r="O75" s="677"/>
      <c r="P75" s="677"/>
      <c r="Q75" s="677"/>
      <c r="R75" s="677"/>
      <c r="S75" s="677"/>
      <c r="T75" s="677"/>
      <c r="U75" s="677"/>
      <c r="V75" s="677"/>
      <c r="W75" s="677"/>
      <c r="X75" s="677"/>
      <c r="Y75" s="677"/>
      <c r="Z75" s="677"/>
      <c r="AA75" s="677"/>
      <c r="AB75" s="677"/>
      <c r="AC75" s="677"/>
      <c r="AD75" s="677"/>
      <c r="AE75" s="677"/>
      <c r="AF75" s="678"/>
    </row>
    <row r="77" spans="1:32" x14ac:dyDescent="0.25">
      <c r="F77" s="649" t="s">
        <v>423</v>
      </c>
      <c r="G77" s="649"/>
      <c r="H77" s="649"/>
      <c r="I77" s="649"/>
      <c r="J77" s="649"/>
      <c r="K77" s="649"/>
      <c r="L77" s="649"/>
      <c r="M77" s="649"/>
      <c r="N77" s="649"/>
      <c r="O77" s="649"/>
      <c r="P77" s="649"/>
      <c r="Q77" s="649"/>
      <c r="R77" s="649"/>
      <c r="S77" s="649"/>
      <c r="T77" s="649"/>
      <c r="U77" s="649"/>
      <c r="V77" s="649"/>
      <c r="W77" s="649"/>
      <c r="X77" s="649"/>
      <c r="Y77" s="649"/>
      <c r="Z77" s="649"/>
    </row>
    <row r="79" spans="1:32" ht="15.75" x14ac:dyDescent="0.25">
      <c r="A79" s="58" t="s">
        <v>176</v>
      </c>
      <c r="B79" s="650" t="s">
        <v>419</v>
      </c>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c r="AA79" s="650"/>
      <c r="AB79" s="650"/>
      <c r="AC79" s="650"/>
      <c r="AD79" s="650"/>
      <c r="AE79" s="650"/>
      <c r="AF79" s="650"/>
    </row>
    <row r="80" spans="1:32" x14ac:dyDescent="0.25">
      <c r="A80" s="267" t="s">
        <v>182</v>
      </c>
      <c r="B80" s="286" t="s">
        <v>420</v>
      </c>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row>
    <row r="81" spans="1:32" x14ac:dyDescent="0.25">
      <c r="A81" s="267"/>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row>
    <row r="82" spans="1:32" x14ac:dyDescent="0.25">
      <c r="A82" s="267" t="s">
        <v>183</v>
      </c>
      <c r="B82" s="286" t="s">
        <v>421</v>
      </c>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x14ac:dyDescent="0.25">
      <c r="A83" s="267"/>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row>
    <row r="84" spans="1:32" x14ac:dyDescent="0.25">
      <c r="A84" s="267"/>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row>
    <row r="85" spans="1:32" x14ac:dyDescent="0.25">
      <c r="A85" s="267" t="s">
        <v>190</v>
      </c>
      <c r="B85" s="286" t="s">
        <v>422</v>
      </c>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row>
    <row r="86" spans="1:32" x14ac:dyDescent="0.25">
      <c r="A86" s="267"/>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row>
    <row r="87" spans="1:32" x14ac:dyDescent="0.25">
      <c r="A87" s="267"/>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row>
  </sheetData>
  <sheetProtection algorithmName="SHA-512" hashValue="WQWMYQcRqEfmItHXR/6bxVrPFFL0srK0abIXvT1yrSIjzDLX/lMdAD6gl1xtL7B7IFbAB0TwpOSNcG8wkTs0Rw==" saltValue="QvR6R/pxFhXlOVel6MhaXw==" spinCount="100000" sheet="1" objects="1" scenarios="1"/>
  <mergeCells count="67">
    <mergeCell ref="A80:A81"/>
    <mergeCell ref="B80:AF81"/>
    <mergeCell ref="A82:A84"/>
    <mergeCell ref="B82:AF84"/>
    <mergeCell ref="A85:A87"/>
    <mergeCell ref="B85:AF87"/>
    <mergeCell ref="A72:A74"/>
    <mergeCell ref="B72:AF74"/>
    <mergeCell ref="B75:AF75"/>
    <mergeCell ref="F77:Z77"/>
    <mergeCell ref="B79:AF79"/>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B24:AF26"/>
    <mergeCell ref="B28:AF29"/>
    <mergeCell ref="P31:W32"/>
    <mergeCell ref="X31:AF32"/>
    <mergeCell ref="P33:W33"/>
    <mergeCell ref="X33:AF33"/>
    <mergeCell ref="B35:U35"/>
    <mergeCell ref="B36:U36"/>
    <mergeCell ref="A38:A40"/>
    <mergeCell ref="B38:I40"/>
    <mergeCell ref="J38:Q40"/>
    <mergeCell ref="R38:V40"/>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s>
  <hyperlinks>
    <hyperlink ref="J41" r:id="rId1"/>
    <hyperlink ref="R41" r:id="rId2"/>
    <hyperlink ref="W41" r:id="rId3"/>
    <hyperlink ref="AB41" r:id="rId4"/>
    <hyperlink ref="J44" r:id="rId5"/>
    <hyperlink ref="R44" r:id="rId6"/>
    <hyperlink ref="W44" r:id="rId7"/>
    <hyperlink ref="AB44" r:id="rId8"/>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 Upoważnienie do wystąpienia z wnioskiem do BIG InfoMonitor dla poręczyciela przedsiębiorcy;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AF93"/>
  <sheetViews>
    <sheetView view="pageLayout" topLeftCell="A4" zoomScale="175" zoomScaleNormal="100" zoomScalePageLayoutView="175" workbookViewId="0">
      <selection activeCell="C19" sqref="C19:AF19"/>
    </sheetView>
  </sheetViews>
  <sheetFormatPr defaultColWidth="2.7109375" defaultRowHeight="15" x14ac:dyDescent="0.25"/>
  <sheetData>
    <row r="2" spans="1:32" x14ac:dyDescent="0.25">
      <c r="E2" s="144" t="s">
        <v>598</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4.5" customHeight="1" x14ac:dyDescent="0.25"/>
    <row r="4" spans="1:32" x14ac:dyDescent="0.25">
      <c r="B4" s="651" t="s">
        <v>326</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row>
    <row r="5" spans="1:32" ht="5.25" customHeight="1" x14ac:dyDescent="0.25"/>
    <row r="6" spans="1:32" x14ac:dyDescent="0.25">
      <c r="A6" s="45">
        <f>1+'07. BIG wnioskodawca firma'!A5</f>
        <v>2</v>
      </c>
      <c r="B6" s="228" t="s">
        <v>414</v>
      </c>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row>
    <row r="7" spans="1:32" ht="3.75" customHeight="1" x14ac:dyDescent="0.25"/>
    <row r="8" spans="1:32" x14ac:dyDescent="0.25">
      <c r="B8" s="205" t="s">
        <v>313</v>
      </c>
      <c r="C8" s="689"/>
      <c r="D8" s="689"/>
      <c r="E8" s="689"/>
      <c r="F8" s="689"/>
      <c r="G8" s="689"/>
      <c r="H8" s="689"/>
      <c r="I8" s="689"/>
      <c r="J8" s="689"/>
      <c r="K8" s="689"/>
      <c r="L8" s="689"/>
    </row>
    <row r="9" spans="1:32" x14ac:dyDescent="0.25">
      <c r="B9" s="22"/>
      <c r="C9" s="205" t="s">
        <v>314</v>
      </c>
      <c r="D9" s="205"/>
      <c r="E9" s="205"/>
      <c r="F9" s="205"/>
      <c r="G9" s="205"/>
      <c r="H9" s="205"/>
      <c r="I9" s="266"/>
      <c r="J9" s="266"/>
      <c r="K9" s="266"/>
      <c r="L9" s="266"/>
      <c r="M9" s="266"/>
      <c r="N9" s="266"/>
      <c r="O9" s="266"/>
      <c r="P9" s="266"/>
      <c r="Q9" s="266"/>
      <c r="R9" s="266"/>
      <c r="S9" s="266"/>
      <c r="T9" s="266"/>
      <c r="U9" s="266"/>
      <c r="V9" s="266"/>
      <c r="W9" s="266"/>
      <c r="X9" s="266"/>
      <c r="Y9" s="266"/>
      <c r="Z9" s="266"/>
      <c r="AA9" s="266"/>
      <c r="AB9" s="266"/>
      <c r="AC9" s="266"/>
      <c r="AD9" s="266"/>
      <c r="AE9" s="266"/>
      <c r="AF9" s="266"/>
    </row>
    <row r="10" spans="1:32" x14ac:dyDescent="0.25">
      <c r="B10" s="22"/>
      <c r="C10" s="205" t="s">
        <v>316</v>
      </c>
      <c r="D10" s="205"/>
      <c r="E10" s="205"/>
      <c r="F10" s="205"/>
      <c r="G10" s="205"/>
      <c r="H10" s="205"/>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row>
    <row r="11" spans="1:32" x14ac:dyDescent="0.25">
      <c r="C11" s="205" t="s">
        <v>319</v>
      </c>
      <c r="D11" s="205"/>
      <c r="E11" s="205"/>
      <c r="F11" s="205"/>
      <c r="G11" s="205"/>
      <c r="H11" s="205"/>
      <c r="I11" s="205"/>
      <c r="J11" s="205"/>
      <c r="K11" s="205"/>
      <c r="L11" s="205"/>
      <c r="M11" s="391"/>
      <c r="N11" s="391"/>
      <c r="O11" s="391"/>
      <c r="P11" s="391"/>
      <c r="Q11" s="391"/>
      <c r="R11" s="391"/>
      <c r="S11" s="391"/>
      <c r="T11" s="173" t="s">
        <v>317</v>
      </c>
      <c r="U11" s="173"/>
      <c r="V11" s="173"/>
      <c r="W11" s="173"/>
      <c r="X11" s="173"/>
      <c r="Y11" s="181"/>
      <c r="Z11" s="181"/>
      <c r="AA11" s="181"/>
      <c r="AB11" s="181"/>
      <c r="AC11" s="181"/>
      <c r="AD11" s="181"/>
      <c r="AE11" s="181"/>
      <c r="AF11" s="181"/>
    </row>
    <row r="12" spans="1:32" ht="7.5" customHeight="1" x14ac:dyDescent="0.25">
      <c r="T12" s="653" t="s">
        <v>318</v>
      </c>
      <c r="U12" s="653"/>
      <c r="V12" s="653"/>
      <c r="W12" s="653"/>
      <c r="X12" s="653"/>
      <c r="Y12" s="653"/>
      <c r="Z12" s="653"/>
      <c r="AA12" s="653"/>
      <c r="AB12" s="653"/>
      <c r="AC12" s="653"/>
      <c r="AD12" s="653"/>
      <c r="AE12" s="653"/>
      <c r="AF12" s="653"/>
    </row>
    <row r="13" spans="1:32" ht="3.75" customHeight="1" x14ac:dyDescent="0.25"/>
    <row r="14" spans="1:32" ht="15" customHeight="1" x14ac:dyDescent="0.25">
      <c r="B14" s="284" t="s">
        <v>399</v>
      </c>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x14ac:dyDescent="0.25">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x14ac:dyDescent="0.25">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2:32" x14ac:dyDescent="0.2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2:32" ht="3.75" customHeight="1" x14ac:dyDescent="0.25"/>
    <row r="19" spans="2:32" x14ac:dyDescent="0.25">
      <c r="B19" s="2" t="s">
        <v>320</v>
      </c>
      <c r="C19" s="165">
        <f>+I9</f>
        <v>0</v>
      </c>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row>
    <row r="20" spans="2:32" ht="6.75" customHeight="1" x14ac:dyDescent="0.25">
      <c r="C20" s="140" t="s">
        <v>321</v>
      </c>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row>
    <row r="21" spans="2:32" ht="4.5" customHeight="1" x14ac:dyDescent="0.25"/>
    <row r="22" spans="2:32" x14ac:dyDescent="0.25">
      <c r="B22" s="205" t="s">
        <v>322</v>
      </c>
      <c r="C22" s="205"/>
      <c r="D22" s="205"/>
      <c r="E22" s="205"/>
      <c r="F22" s="205"/>
      <c r="G22" s="205"/>
      <c r="H22" s="229"/>
      <c r="I22" s="145" t="s">
        <v>290</v>
      </c>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2:32" x14ac:dyDescent="0.2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2:32" ht="7.5" customHeight="1" x14ac:dyDescent="0.25">
      <c r="I24" s="35"/>
      <c r="J24" s="653" t="s">
        <v>289</v>
      </c>
      <c r="K24" s="653"/>
      <c r="L24" s="653"/>
      <c r="M24" s="653"/>
      <c r="N24" s="653"/>
      <c r="O24" s="653"/>
      <c r="P24" s="653"/>
      <c r="Q24" s="653"/>
      <c r="R24" s="653"/>
      <c r="S24" s="653"/>
      <c r="T24" s="653"/>
      <c r="U24" s="653"/>
      <c r="V24" s="653"/>
      <c r="W24" s="653"/>
      <c r="X24" s="653"/>
      <c r="Y24" s="653"/>
      <c r="Z24" s="653"/>
      <c r="AA24" s="653"/>
      <c r="AB24" s="653"/>
      <c r="AC24" s="653"/>
      <c r="AD24" s="653"/>
      <c r="AE24" s="653"/>
      <c r="AF24" s="653"/>
    </row>
    <row r="25" spans="2:32" ht="4.5" customHeight="1" x14ac:dyDescent="0.25"/>
    <row r="26" spans="2:32" x14ac:dyDescent="0.25">
      <c r="B26" s="286" t="s">
        <v>400</v>
      </c>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row>
    <row r="27" spans="2:32" x14ac:dyDescent="0.25">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row>
    <row r="28" spans="2:32" x14ac:dyDescent="0.25">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row>
    <row r="29" spans="2:32" x14ac:dyDescent="0.25">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row>
    <row r="30" spans="2:32" ht="4.5" customHeight="1" x14ac:dyDescent="0.25"/>
    <row r="31" spans="2:32" x14ac:dyDescent="0.25">
      <c r="B31" s="286" t="s">
        <v>401</v>
      </c>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row>
    <row r="32" spans="2:32" x14ac:dyDescent="0.25">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row>
    <row r="33" spans="1:32" ht="4.5" customHeight="1" x14ac:dyDescent="0.25"/>
    <row r="34" spans="1:32" x14ac:dyDescent="0.25">
      <c r="P34" s="295"/>
      <c r="Q34" s="295"/>
      <c r="R34" s="295"/>
      <c r="S34" s="295"/>
      <c r="T34" s="295"/>
      <c r="U34" s="295"/>
      <c r="V34" s="295"/>
      <c r="W34" s="295"/>
      <c r="X34" s="500"/>
      <c r="Y34" s="500"/>
      <c r="Z34" s="500"/>
      <c r="AA34" s="500"/>
      <c r="AB34" s="500"/>
      <c r="AC34" s="500"/>
      <c r="AD34" s="500"/>
      <c r="AE34" s="500"/>
      <c r="AF34" s="500"/>
    </row>
    <row r="35" spans="1:32" x14ac:dyDescent="0.25">
      <c r="P35" s="295"/>
      <c r="Q35" s="295"/>
      <c r="R35" s="295"/>
      <c r="S35" s="295"/>
      <c r="T35" s="295"/>
      <c r="U35" s="295"/>
      <c r="V35" s="295"/>
      <c r="W35" s="295"/>
      <c r="X35" s="500"/>
      <c r="Y35" s="500"/>
      <c r="Z35" s="500"/>
      <c r="AA35" s="500"/>
      <c r="AB35" s="500"/>
      <c r="AC35" s="500"/>
      <c r="AD35" s="500"/>
      <c r="AE35" s="500"/>
      <c r="AF35" s="500"/>
    </row>
    <row r="36" spans="1:32" ht="8.25" customHeight="1" x14ac:dyDescent="0.25">
      <c r="P36" s="140" t="s">
        <v>291</v>
      </c>
      <c r="Q36" s="140"/>
      <c r="R36" s="140"/>
      <c r="S36" s="140"/>
      <c r="T36" s="140"/>
      <c r="U36" s="140"/>
      <c r="V36" s="140"/>
      <c r="W36" s="140"/>
      <c r="X36" s="140" t="s">
        <v>323</v>
      </c>
      <c r="Y36" s="140"/>
      <c r="Z36" s="140"/>
      <c r="AA36" s="140"/>
      <c r="AB36" s="140"/>
      <c r="AC36" s="140"/>
      <c r="AD36" s="140"/>
      <c r="AE36" s="140"/>
      <c r="AF36" s="140"/>
    </row>
    <row r="37" spans="1:32" ht="3.75" customHeight="1" x14ac:dyDescent="0.25"/>
    <row r="38" spans="1:32" x14ac:dyDescent="0.25">
      <c r="B38" s="261" t="s">
        <v>324</v>
      </c>
      <c r="C38" s="261"/>
      <c r="D38" s="261"/>
      <c r="E38" s="261"/>
      <c r="F38" s="261"/>
      <c r="G38" s="261"/>
      <c r="H38" s="261"/>
      <c r="I38" s="261"/>
      <c r="J38" s="261"/>
      <c r="K38" s="261"/>
      <c r="L38" s="261"/>
      <c r="M38" s="261"/>
      <c r="N38" s="261"/>
      <c r="O38" s="261"/>
      <c r="P38" s="261"/>
      <c r="Q38" s="261"/>
      <c r="R38" s="261"/>
      <c r="S38" s="261"/>
      <c r="T38" s="261"/>
    </row>
    <row r="39" spans="1:32" ht="3.75" customHeight="1" x14ac:dyDescent="0.25"/>
    <row r="40" spans="1:32" x14ac:dyDescent="0.25">
      <c r="A40" s="327" t="s">
        <v>177</v>
      </c>
      <c r="B40" s="286" t="s">
        <v>293</v>
      </c>
      <c r="C40" s="286"/>
      <c r="D40" s="286"/>
      <c r="E40" s="286"/>
      <c r="F40" s="286"/>
      <c r="G40" s="286"/>
      <c r="H40" s="286"/>
      <c r="I40" s="286"/>
      <c r="J40" s="172" t="s">
        <v>297</v>
      </c>
      <c r="K40" s="172"/>
      <c r="L40" s="172"/>
      <c r="M40" s="172"/>
      <c r="N40" s="172"/>
      <c r="O40" s="172"/>
      <c r="P40" s="172"/>
      <c r="Q40" s="172"/>
      <c r="R40" s="172" t="s">
        <v>294</v>
      </c>
      <c r="S40" s="172"/>
      <c r="T40" s="172"/>
      <c r="U40" s="172"/>
      <c r="V40" s="172"/>
      <c r="W40" s="172" t="s">
        <v>295</v>
      </c>
      <c r="X40" s="172"/>
      <c r="Y40" s="172"/>
      <c r="Z40" s="172"/>
      <c r="AA40" s="172"/>
      <c r="AB40" s="172" t="s">
        <v>296</v>
      </c>
      <c r="AC40" s="172"/>
      <c r="AD40" s="172"/>
      <c r="AE40" s="172"/>
      <c r="AF40" s="172"/>
    </row>
    <row r="41" spans="1:32" x14ac:dyDescent="0.25">
      <c r="A41" s="327"/>
      <c r="B41" s="286"/>
      <c r="C41" s="286"/>
      <c r="D41" s="286"/>
      <c r="E41" s="286"/>
      <c r="F41" s="286"/>
      <c r="G41" s="286"/>
      <c r="H41" s="286"/>
      <c r="I41" s="286"/>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row>
    <row r="42" spans="1:32" x14ac:dyDescent="0.25">
      <c r="A42" s="327"/>
      <c r="B42" s="286"/>
      <c r="C42" s="286"/>
      <c r="D42" s="286"/>
      <c r="E42" s="286"/>
      <c r="F42" s="286"/>
      <c r="G42" s="286"/>
      <c r="H42" s="286"/>
      <c r="I42" s="286"/>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row>
    <row r="43" spans="1:32" x14ac:dyDescent="0.25">
      <c r="A43" s="327" t="s">
        <v>178</v>
      </c>
      <c r="B43" s="469" t="s">
        <v>402</v>
      </c>
      <c r="C43" s="469"/>
      <c r="D43" s="469"/>
      <c r="E43" s="469"/>
      <c r="F43" s="469"/>
      <c r="G43" s="469"/>
      <c r="H43" s="469"/>
      <c r="I43" s="469"/>
      <c r="J43" s="692" t="s">
        <v>302</v>
      </c>
      <c r="K43" s="259"/>
      <c r="L43" s="259"/>
      <c r="M43" s="259"/>
      <c r="N43" s="259"/>
      <c r="O43" s="259"/>
      <c r="P43" s="259"/>
      <c r="Q43" s="259"/>
      <c r="R43" s="691" t="s">
        <v>299</v>
      </c>
      <c r="S43" s="172"/>
      <c r="T43" s="172"/>
      <c r="U43" s="172"/>
      <c r="V43" s="172"/>
      <c r="W43" s="691" t="s">
        <v>300</v>
      </c>
      <c r="X43" s="172"/>
      <c r="Y43" s="172"/>
      <c r="Z43" s="172"/>
      <c r="AA43" s="172"/>
      <c r="AB43" s="691" t="s">
        <v>301</v>
      </c>
      <c r="AC43" s="172"/>
      <c r="AD43" s="172"/>
      <c r="AE43" s="172"/>
      <c r="AF43" s="172"/>
    </row>
    <row r="44" spans="1:32" x14ac:dyDescent="0.25">
      <c r="A44" s="327"/>
      <c r="B44" s="469"/>
      <c r="C44" s="469"/>
      <c r="D44" s="469"/>
      <c r="E44" s="469"/>
      <c r="F44" s="469"/>
      <c r="G44" s="469"/>
      <c r="H44" s="469"/>
      <c r="I44" s="469"/>
      <c r="J44" s="259"/>
      <c r="K44" s="259"/>
      <c r="L44" s="259"/>
      <c r="M44" s="259"/>
      <c r="N44" s="259"/>
      <c r="O44" s="259"/>
      <c r="P44" s="259"/>
      <c r="Q44" s="259"/>
      <c r="R44" s="172"/>
      <c r="S44" s="172"/>
      <c r="T44" s="172"/>
      <c r="U44" s="172"/>
      <c r="V44" s="172"/>
      <c r="W44" s="172"/>
      <c r="X44" s="172"/>
      <c r="Y44" s="172"/>
      <c r="Z44" s="172"/>
      <c r="AA44" s="172"/>
      <c r="AB44" s="172"/>
      <c r="AC44" s="172"/>
      <c r="AD44" s="172"/>
      <c r="AE44" s="172"/>
      <c r="AF44" s="172"/>
    </row>
    <row r="45" spans="1:32" x14ac:dyDescent="0.25">
      <c r="A45" s="327"/>
      <c r="B45" s="469"/>
      <c r="C45" s="469"/>
      <c r="D45" s="469"/>
      <c r="E45" s="469"/>
      <c r="F45" s="469"/>
      <c r="G45" s="469"/>
      <c r="H45" s="469"/>
      <c r="I45" s="469"/>
      <c r="J45" s="259"/>
      <c r="K45" s="259"/>
      <c r="L45" s="259"/>
      <c r="M45" s="259"/>
      <c r="N45" s="259"/>
      <c r="O45" s="259"/>
      <c r="P45" s="259"/>
      <c r="Q45" s="259"/>
      <c r="R45" s="172"/>
      <c r="S45" s="172"/>
      <c r="T45" s="172"/>
      <c r="U45" s="172"/>
      <c r="V45" s="172"/>
      <c r="W45" s="172"/>
      <c r="X45" s="172"/>
      <c r="Y45" s="172"/>
      <c r="Z45" s="172"/>
      <c r="AA45" s="172"/>
      <c r="AB45" s="172"/>
      <c r="AC45" s="172"/>
      <c r="AD45" s="172"/>
      <c r="AE45" s="172"/>
      <c r="AF45" s="172"/>
    </row>
    <row r="46" spans="1:32" ht="13.5" customHeight="1" x14ac:dyDescent="0.25">
      <c r="A46" s="327" t="s">
        <v>179</v>
      </c>
      <c r="B46" s="469" t="s">
        <v>403</v>
      </c>
      <c r="C46" s="469"/>
      <c r="D46" s="469"/>
      <c r="E46" s="469"/>
      <c r="F46" s="469"/>
      <c r="G46" s="469"/>
      <c r="H46" s="469"/>
      <c r="I46" s="469"/>
      <c r="J46" s="690" t="s">
        <v>298</v>
      </c>
      <c r="K46" s="205"/>
      <c r="L46" s="205"/>
      <c r="M46" s="205"/>
      <c r="N46" s="205"/>
      <c r="O46" s="205"/>
      <c r="P46" s="205"/>
      <c r="Q46" s="205"/>
      <c r="R46" s="691" t="s">
        <v>305</v>
      </c>
      <c r="S46" s="205"/>
      <c r="T46" s="205"/>
      <c r="U46" s="205"/>
      <c r="V46" s="205"/>
      <c r="W46" s="690" t="s">
        <v>303</v>
      </c>
      <c r="X46" s="205"/>
      <c r="Y46" s="205"/>
      <c r="Z46" s="205"/>
      <c r="AA46" s="205"/>
      <c r="AB46" s="690" t="s">
        <v>304</v>
      </c>
      <c r="AC46" s="205"/>
      <c r="AD46" s="205"/>
      <c r="AE46" s="205"/>
      <c r="AF46" s="205"/>
    </row>
    <row r="47" spans="1:32" ht="13.5" customHeight="1" x14ac:dyDescent="0.25">
      <c r="A47" s="327"/>
      <c r="B47" s="469"/>
      <c r="C47" s="469"/>
      <c r="D47" s="469"/>
      <c r="E47" s="469"/>
      <c r="F47" s="469"/>
      <c r="G47" s="469"/>
      <c r="H47" s="469"/>
      <c r="I47" s="469"/>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row>
    <row r="48" spans="1:32" ht="11.25" customHeight="1" x14ac:dyDescent="0.25">
      <c r="A48" s="327"/>
      <c r="B48" s="469"/>
      <c r="C48" s="469"/>
      <c r="D48" s="469"/>
      <c r="E48" s="469"/>
      <c r="F48" s="469"/>
      <c r="G48" s="469"/>
      <c r="H48" s="469"/>
      <c r="I48" s="469"/>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row>
    <row r="49" spans="1:32" ht="13.5" customHeight="1" x14ac:dyDescent="0.25">
      <c r="A49" s="327"/>
      <c r="B49" s="469"/>
      <c r="C49" s="469"/>
      <c r="D49" s="469"/>
      <c r="E49" s="469"/>
      <c r="F49" s="469"/>
      <c r="G49" s="469"/>
      <c r="H49" s="469"/>
      <c r="I49" s="469"/>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row>
    <row r="50" spans="1:32" ht="13.5" customHeight="1" x14ac:dyDescent="0.25">
      <c r="A50" s="327"/>
      <c r="B50" s="469"/>
      <c r="C50" s="469"/>
      <c r="D50" s="469"/>
      <c r="E50" s="469"/>
      <c r="F50" s="469"/>
      <c r="G50" s="469"/>
      <c r="H50" s="469"/>
      <c r="I50" s="469"/>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row>
    <row r="51" spans="1:32" ht="11.25" customHeight="1" x14ac:dyDescent="0.25">
      <c r="A51" s="327" t="s">
        <v>76</v>
      </c>
      <c r="B51" s="650" t="s">
        <v>404</v>
      </c>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c r="AA51" s="650"/>
      <c r="AB51" s="650"/>
      <c r="AC51" s="650"/>
      <c r="AD51" s="650"/>
      <c r="AE51" s="650"/>
      <c r="AF51" s="650"/>
    </row>
    <row r="52" spans="1:32" ht="11.25" customHeight="1" x14ac:dyDescent="0.25">
      <c r="A52" s="327"/>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row>
    <row r="53" spans="1:32" ht="4.5" customHeight="1" x14ac:dyDescent="0.25">
      <c r="A53" s="327" t="s">
        <v>202</v>
      </c>
      <c r="B53" s="680" t="s">
        <v>306</v>
      </c>
      <c r="C53" s="680"/>
      <c r="D53" s="680"/>
      <c r="E53" s="680" t="s">
        <v>405</v>
      </c>
      <c r="F53" s="680"/>
      <c r="G53" s="680"/>
      <c r="H53" s="680"/>
      <c r="I53" s="680"/>
      <c r="J53" s="680"/>
      <c r="K53" s="680"/>
      <c r="L53" s="680"/>
      <c r="M53" s="680" t="s">
        <v>407</v>
      </c>
      <c r="N53" s="680"/>
      <c r="O53" s="680"/>
      <c r="P53" s="680"/>
      <c r="Q53" s="680"/>
      <c r="R53" s="680"/>
      <c r="S53" s="680"/>
      <c r="T53" s="680"/>
      <c r="U53" s="680"/>
      <c r="V53" s="680"/>
      <c r="W53" s="680"/>
      <c r="X53" s="680"/>
      <c r="Y53" s="680"/>
      <c r="Z53" s="680"/>
      <c r="AA53" s="680" t="s">
        <v>406</v>
      </c>
      <c r="AB53" s="680"/>
      <c r="AC53" s="680"/>
      <c r="AD53" s="680"/>
      <c r="AE53" s="680"/>
      <c r="AF53" s="680"/>
    </row>
    <row r="54" spans="1:32" ht="4.5" customHeight="1" x14ac:dyDescent="0.25">
      <c r="A54" s="327"/>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row>
    <row r="55" spans="1:32" ht="4.5" customHeight="1" x14ac:dyDescent="0.25">
      <c r="A55" s="327"/>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row>
    <row r="56" spans="1:32" ht="13.5" customHeight="1" x14ac:dyDescent="0.25">
      <c r="A56" s="327"/>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row>
    <row r="57" spans="1:32" ht="9" customHeight="1" x14ac:dyDescent="0.25">
      <c r="A57" s="327"/>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row>
    <row r="58" spans="1:32" ht="8.25" customHeight="1" x14ac:dyDescent="0.25">
      <c r="A58" s="327"/>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row>
    <row r="59" spans="1:32" ht="12.75" customHeight="1" x14ac:dyDescent="0.25">
      <c r="A59" s="327"/>
      <c r="B59" s="680"/>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row>
    <row r="60" spans="1:32" x14ac:dyDescent="0.25">
      <c r="A60" s="327"/>
      <c r="B60" s="680"/>
      <c r="C60" s="680"/>
      <c r="D60" s="680"/>
      <c r="E60" s="680"/>
      <c r="F60" s="680"/>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ht="15" customHeight="1" x14ac:dyDescent="0.25">
      <c r="A62" s="426" t="s">
        <v>308</v>
      </c>
      <c r="B62" s="271" t="s">
        <v>408</v>
      </c>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3"/>
    </row>
    <row r="63" spans="1:32" x14ac:dyDescent="0.25">
      <c r="A63" s="427"/>
      <c r="B63" s="274"/>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6"/>
    </row>
    <row r="64" spans="1:32" x14ac:dyDescent="0.25">
      <c r="A64" s="327" t="s">
        <v>309</v>
      </c>
      <c r="B64" s="286" t="s">
        <v>409</v>
      </c>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row>
    <row r="65" spans="1:32" x14ac:dyDescent="0.25">
      <c r="A65" s="327"/>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row>
    <row r="66" spans="1:32" x14ac:dyDescent="0.25">
      <c r="A66" s="327"/>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row>
    <row r="67" spans="1:32" x14ac:dyDescent="0.25">
      <c r="A67" s="300" t="s">
        <v>310</v>
      </c>
      <c r="B67" s="286" t="s">
        <v>410</v>
      </c>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row>
    <row r="68" spans="1:32" x14ac:dyDescent="0.25">
      <c r="A68" s="300"/>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row>
    <row r="69" spans="1:32" x14ac:dyDescent="0.25">
      <c r="A69" s="300"/>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row>
    <row r="70" spans="1:32" x14ac:dyDescent="0.25">
      <c r="A70" s="300" t="s">
        <v>311</v>
      </c>
      <c r="B70" s="286" t="s">
        <v>411</v>
      </c>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row>
    <row r="71" spans="1:32" x14ac:dyDescent="0.25">
      <c r="A71" s="300"/>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row>
    <row r="72" spans="1:32" x14ac:dyDescent="0.25">
      <c r="A72" s="300"/>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row>
    <row r="73" spans="1:32" x14ac:dyDescent="0.25">
      <c r="A73" s="300" t="s">
        <v>345</v>
      </c>
      <c r="B73" s="286" t="s">
        <v>412</v>
      </c>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row>
    <row r="74" spans="1:32" x14ac:dyDescent="0.25">
      <c r="A74" s="300"/>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row>
    <row r="75" spans="1:32" x14ac:dyDescent="0.25">
      <c r="A75" s="300"/>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row>
    <row r="76" spans="1:32" x14ac:dyDescent="0.25">
      <c r="A76" s="300"/>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row>
    <row r="77" spans="1:32" x14ac:dyDescent="0.25">
      <c r="A77" s="44" t="s">
        <v>347</v>
      </c>
      <c r="B77" s="286" t="s">
        <v>413</v>
      </c>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row>
    <row r="78" spans="1:32" x14ac:dyDescent="0.25">
      <c r="A78" s="57"/>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25">
      <c r="F79" s="693" t="s">
        <v>424</v>
      </c>
      <c r="G79" s="693"/>
      <c r="H79" s="693"/>
      <c r="I79" s="693"/>
      <c r="J79" s="693"/>
      <c r="K79" s="693"/>
      <c r="L79" s="693"/>
      <c r="M79" s="693"/>
      <c r="N79" s="693"/>
      <c r="O79" s="693"/>
      <c r="P79" s="693"/>
      <c r="Q79" s="693"/>
      <c r="R79" s="693"/>
      <c r="S79" s="693"/>
      <c r="T79" s="693"/>
      <c r="U79" s="693"/>
      <c r="V79" s="693"/>
      <c r="W79" s="693"/>
      <c r="X79" s="693"/>
      <c r="Y79" s="693"/>
      <c r="Z79" s="693"/>
    </row>
    <row r="80" spans="1:32" x14ac:dyDescent="0.25">
      <c r="F80" s="59"/>
      <c r="G80" s="59"/>
      <c r="H80" s="59"/>
      <c r="I80" s="59"/>
      <c r="J80" s="59"/>
      <c r="K80" s="59"/>
      <c r="L80" s="59"/>
      <c r="M80" s="59"/>
      <c r="N80" s="59"/>
      <c r="O80" s="59"/>
      <c r="P80" s="59"/>
      <c r="Q80" s="59"/>
      <c r="R80" s="59"/>
      <c r="S80" s="59"/>
      <c r="T80" s="59"/>
      <c r="U80" s="59"/>
      <c r="V80" s="59"/>
      <c r="W80" s="59"/>
      <c r="X80" s="59"/>
      <c r="Y80" s="59"/>
      <c r="Z80" s="59"/>
    </row>
    <row r="81" spans="1:32" x14ac:dyDescent="0.25">
      <c r="A81" s="500" t="s">
        <v>176</v>
      </c>
      <c r="B81" s="286" t="s">
        <v>425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row>
    <row r="82" spans="1:32" x14ac:dyDescent="0.25">
      <c r="A82" s="500"/>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x14ac:dyDescent="0.25">
      <c r="A83" s="500" t="s">
        <v>182</v>
      </c>
      <c r="B83" s="286" t="s">
        <v>426</v>
      </c>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row>
    <row r="84" spans="1:32" x14ac:dyDescent="0.25">
      <c r="A84" s="500"/>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row>
    <row r="85" spans="1:32" x14ac:dyDescent="0.25">
      <c r="A85" s="500" t="s">
        <v>183</v>
      </c>
      <c r="B85" s="286" t="s">
        <v>427</v>
      </c>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row>
    <row r="86" spans="1:32" x14ac:dyDescent="0.25">
      <c r="A86" s="500"/>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row>
    <row r="87" spans="1:32" x14ac:dyDescent="0.25">
      <c r="A87" s="500"/>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row>
    <row r="88" spans="1:32" x14ac:dyDescent="0.25">
      <c r="A88" s="500" t="s">
        <v>190</v>
      </c>
      <c r="B88" s="286" t="s">
        <v>428</v>
      </c>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row>
    <row r="89" spans="1:32" x14ac:dyDescent="0.25">
      <c r="A89" s="500"/>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row>
    <row r="90" spans="1:32" x14ac:dyDescent="0.25">
      <c r="A90" s="500"/>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row>
    <row r="91" spans="1:32" x14ac:dyDescent="0.25">
      <c r="A91" s="500" t="s">
        <v>191</v>
      </c>
      <c r="B91" s="650" t="s">
        <v>429</v>
      </c>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row>
    <row r="92" spans="1:32" x14ac:dyDescent="0.25">
      <c r="A92" s="50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row>
    <row r="93" spans="1:32" x14ac:dyDescent="0.25">
      <c r="A93" s="50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row>
  </sheetData>
  <sheetProtection algorithmName="SHA-512" hashValue="3wLk4HC6qldrmiBNlP6qjOD8Sp/mb6quj64ww1g4aJkPdMMvFiIFsZ8uipLEd/kQclkMGTLO74og6u98zl0qJg==" saltValue="m7cCrGGPl9Tbc4KBZw1UDQ==" spinCount="100000" sheet="1" objects="1" scenarios="1"/>
  <mergeCells count="73">
    <mergeCell ref="A91:A93"/>
    <mergeCell ref="B83:AF84"/>
    <mergeCell ref="A85:A87"/>
    <mergeCell ref="B85:AF87"/>
    <mergeCell ref="A88:A90"/>
    <mergeCell ref="B88:AF90"/>
    <mergeCell ref="A51:A52"/>
    <mergeCell ref="B51:AF52"/>
    <mergeCell ref="A53:A60"/>
    <mergeCell ref="B53:D60"/>
    <mergeCell ref="E53:L60"/>
    <mergeCell ref="M53:Z60"/>
    <mergeCell ref="AA53:AF60"/>
    <mergeCell ref="A43:A45"/>
    <mergeCell ref="B43:I45"/>
    <mergeCell ref="J43:Q45"/>
    <mergeCell ref="R43:V45"/>
    <mergeCell ref="W43:AA45"/>
    <mergeCell ref="A46:A50"/>
    <mergeCell ref="B46:I50"/>
    <mergeCell ref="J46:Q50"/>
    <mergeCell ref="R46:V50"/>
    <mergeCell ref="W46:AA50"/>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C10:H10"/>
    <mergeCell ref="I10:AF10"/>
    <mergeCell ref="C11:L11"/>
    <mergeCell ref="M11:S11"/>
    <mergeCell ref="T11:X11"/>
    <mergeCell ref="Y11:AF11"/>
    <mergeCell ref="B4:AE4"/>
    <mergeCell ref="B6:AE6"/>
    <mergeCell ref="C9:H9"/>
    <mergeCell ref="B8:L8"/>
    <mergeCell ref="I9:AF9"/>
    <mergeCell ref="C20:AF20"/>
    <mergeCell ref="B22:H22"/>
    <mergeCell ref="I22:AF23"/>
    <mergeCell ref="B91:AF93"/>
    <mergeCell ref="B62:AF63"/>
    <mergeCell ref="AB43:AF45"/>
    <mergeCell ref="AB46:AF50"/>
    <mergeCell ref="E2:AF2"/>
    <mergeCell ref="A81:A82"/>
    <mergeCell ref="B81:AF82"/>
    <mergeCell ref="A83:A84"/>
    <mergeCell ref="A73:A76"/>
    <mergeCell ref="B73:AF76"/>
    <mergeCell ref="A62:A63"/>
    <mergeCell ref="B77:AF77"/>
    <mergeCell ref="F79:Z79"/>
    <mergeCell ref="A64:A66"/>
    <mergeCell ref="B64:AF66"/>
    <mergeCell ref="A67:A69"/>
    <mergeCell ref="B67:AF69"/>
    <mergeCell ref="A70:A72"/>
    <mergeCell ref="B70:AF72"/>
    <mergeCell ref="C19:AF19"/>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 Upoważnienie do wystapienia z wnioskiem do BIG InfoMonitor dla Poręczyciela konsumanta;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2:AF93"/>
  <sheetViews>
    <sheetView view="pageLayout" zoomScale="175" zoomScaleNormal="100" zoomScalePageLayoutView="175" workbookViewId="0">
      <selection activeCell="B62" sqref="B62:AF63"/>
    </sheetView>
  </sheetViews>
  <sheetFormatPr defaultColWidth="2.7109375" defaultRowHeight="15" x14ac:dyDescent="0.25"/>
  <sheetData>
    <row r="2" spans="1:32" x14ac:dyDescent="0.25">
      <c r="E2" s="144" t="s">
        <v>598</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5.25" customHeight="1" x14ac:dyDescent="0.25"/>
    <row r="4" spans="1:32" x14ac:dyDescent="0.25">
      <c r="B4" s="651" t="s">
        <v>326</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row>
    <row r="5" spans="1:32" ht="5.25" customHeight="1" x14ac:dyDescent="0.25"/>
    <row r="6" spans="1:32" x14ac:dyDescent="0.25">
      <c r="A6" s="45">
        <f>1+'07. BIG wnioskodawca firma'!A5</f>
        <v>2</v>
      </c>
      <c r="B6" s="228" t="s">
        <v>328</v>
      </c>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row>
    <row r="7" spans="1:32" ht="3.75" customHeight="1" x14ac:dyDescent="0.25"/>
    <row r="8" spans="1:32" x14ac:dyDescent="0.25">
      <c r="B8" s="205" t="s">
        <v>313</v>
      </c>
      <c r="C8" s="689"/>
      <c r="D8" s="689"/>
      <c r="E8" s="689"/>
      <c r="F8" s="689"/>
      <c r="G8" s="689"/>
      <c r="H8" s="689"/>
      <c r="I8" s="689"/>
      <c r="J8" s="689"/>
      <c r="K8" s="689"/>
      <c r="L8" s="689"/>
    </row>
    <row r="9" spans="1:32" x14ac:dyDescent="0.25">
      <c r="B9" s="22"/>
      <c r="C9" s="205" t="s">
        <v>314</v>
      </c>
      <c r="D9" s="205"/>
      <c r="E9" s="205"/>
      <c r="F9" s="205"/>
      <c r="G9" s="205"/>
      <c r="H9" s="205"/>
      <c r="I9" s="266"/>
      <c r="J9" s="266"/>
      <c r="K9" s="266"/>
      <c r="L9" s="266"/>
      <c r="M9" s="266"/>
      <c r="N9" s="266"/>
      <c r="O9" s="266"/>
      <c r="P9" s="266"/>
      <c r="Q9" s="266"/>
      <c r="R9" s="266"/>
      <c r="S9" s="266"/>
      <c r="T9" s="266"/>
      <c r="U9" s="266"/>
      <c r="V9" s="266"/>
      <c r="W9" s="266"/>
      <c r="X9" s="266"/>
      <c r="Y9" s="266"/>
      <c r="Z9" s="266"/>
      <c r="AA9" s="266"/>
      <c r="AB9" s="266"/>
      <c r="AC9" s="266"/>
      <c r="AD9" s="266"/>
      <c r="AE9" s="266"/>
      <c r="AF9" s="266"/>
    </row>
    <row r="10" spans="1:32" x14ac:dyDescent="0.25">
      <c r="B10" s="22"/>
      <c r="C10" s="205" t="s">
        <v>316</v>
      </c>
      <c r="D10" s="205"/>
      <c r="E10" s="205"/>
      <c r="F10" s="205"/>
      <c r="G10" s="205"/>
      <c r="H10" s="205"/>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row>
    <row r="11" spans="1:32" x14ac:dyDescent="0.25">
      <c r="C11" s="205" t="s">
        <v>319</v>
      </c>
      <c r="D11" s="205"/>
      <c r="E11" s="205"/>
      <c r="F11" s="205"/>
      <c r="G11" s="205"/>
      <c r="H11" s="205"/>
      <c r="I11" s="205"/>
      <c r="J11" s="205"/>
      <c r="K11" s="205"/>
      <c r="L11" s="205"/>
      <c r="M11" s="391"/>
      <c r="N11" s="391"/>
      <c r="O11" s="391"/>
      <c r="P11" s="391"/>
      <c r="Q11" s="391"/>
      <c r="R11" s="391"/>
      <c r="S11" s="391"/>
      <c r="T11" s="173" t="s">
        <v>317</v>
      </c>
      <c r="U11" s="173"/>
      <c r="V11" s="173"/>
      <c r="W11" s="173"/>
      <c r="X11" s="173"/>
      <c r="Y11" s="181"/>
      <c r="Z11" s="181"/>
      <c r="AA11" s="181"/>
      <c r="AB11" s="181"/>
      <c r="AC11" s="181"/>
      <c r="AD11" s="181"/>
      <c r="AE11" s="181"/>
      <c r="AF11" s="181"/>
    </row>
    <row r="12" spans="1:32" ht="7.5" customHeight="1" x14ac:dyDescent="0.25">
      <c r="T12" s="653" t="s">
        <v>318</v>
      </c>
      <c r="U12" s="653"/>
      <c r="V12" s="653"/>
      <c r="W12" s="653"/>
      <c r="X12" s="653"/>
      <c r="Y12" s="653"/>
      <c r="Z12" s="653"/>
      <c r="AA12" s="653"/>
      <c r="AB12" s="653"/>
      <c r="AC12" s="653"/>
      <c r="AD12" s="653"/>
      <c r="AE12" s="653"/>
      <c r="AF12" s="653"/>
    </row>
    <row r="13" spans="1:32" ht="3.75" customHeight="1" x14ac:dyDescent="0.25"/>
    <row r="14" spans="1:32" ht="15" customHeight="1" x14ac:dyDescent="0.25">
      <c r="B14" s="284" t="s">
        <v>399</v>
      </c>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x14ac:dyDescent="0.25">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x14ac:dyDescent="0.25">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2:32" x14ac:dyDescent="0.2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2:32" ht="3.75" customHeight="1" x14ac:dyDescent="0.25"/>
    <row r="19" spans="2:32" x14ac:dyDescent="0.25">
      <c r="B19" s="2" t="s">
        <v>320</v>
      </c>
      <c r="C19" s="165">
        <f>+I9</f>
        <v>0</v>
      </c>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row>
    <row r="20" spans="2:32" ht="6.75" customHeight="1" x14ac:dyDescent="0.25">
      <c r="C20" s="140" t="s">
        <v>321</v>
      </c>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row>
    <row r="21" spans="2:32" ht="4.5" customHeight="1" x14ac:dyDescent="0.25"/>
    <row r="22" spans="2:32" x14ac:dyDescent="0.25">
      <c r="B22" s="205" t="s">
        <v>322</v>
      </c>
      <c r="C22" s="205"/>
      <c r="D22" s="205"/>
      <c r="E22" s="205"/>
      <c r="F22" s="205"/>
      <c r="G22" s="205"/>
      <c r="H22" s="229"/>
      <c r="I22" s="145" t="s">
        <v>290</v>
      </c>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2:32" x14ac:dyDescent="0.2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2:32" ht="7.5" customHeight="1" x14ac:dyDescent="0.25">
      <c r="I24" s="35"/>
      <c r="J24" s="653" t="s">
        <v>289</v>
      </c>
      <c r="K24" s="653"/>
      <c r="L24" s="653"/>
      <c r="M24" s="653"/>
      <c r="N24" s="653"/>
      <c r="O24" s="653"/>
      <c r="P24" s="653"/>
      <c r="Q24" s="653"/>
      <c r="R24" s="653"/>
      <c r="S24" s="653"/>
      <c r="T24" s="653"/>
      <c r="U24" s="653"/>
      <c r="V24" s="653"/>
      <c r="W24" s="653"/>
      <c r="X24" s="653"/>
      <c r="Y24" s="653"/>
      <c r="Z24" s="653"/>
      <c r="AA24" s="653"/>
      <c r="AB24" s="653"/>
      <c r="AC24" s="653"/>
      <c r="AD24" s="653"/>
      <c r="AE24" s="653"/>
      <c r="AF24" s="653"/>
    </row>
    <row r="25" spans="2:32" ht="4.5" customHeight="1" x14ac:dyDescent="0.25"/>
    <row r="26" spans="2:32" x14ac:dyDescent="0.25">
      <c r="B26" s="286" t="s">
        <v>400</v>
      </c>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row>
    <row r="27" spans="2:32" x14ac:dyDescent="0.25">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row>
    <row r="28" spans="2:32" x14ac:dyDescent="0.25">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row>
    <row r="29" spans="2:32" x14ac:dyDescent="0.25">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row>
    <row r="30" spans="2:32" ht="4.5" customHeight="1" x14ac:dyDescent="0.25"/>
    <row r="31" spans="2:32" x14ac:dyDescent="0.25">
      <c r="B31" s="286" t="s">
        <v>401</v>
      </c>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row>
    <row r="32" spans="2:32" x14ac:dyDescent="0.25">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row>
    <row r="33" spans="1:32" ht="4.5" customHeight="1" x14ac:dyDescent="0.25"/>
    <row r="34" spans="1:32" x14ac:dyDescent="0.25">
      <c r="P34" s="295"/>
      <c r="Q34" s="295"/>
      <c r="R34" s="295"/>
      <c r="S34" s="295"/>
      <c r="T34" s="295"/>
      <c r="U34" s="295"/>
      <c r="V34" s="295"/>
      <c r="W34" s="295"/>
      <c r="X34" s="500"/>
      <c r="Y34" s="500"/>
      <c r="Z34" s="500"/>
      <c r="AA34" s="500"/>
      <c r="AB34" s="500"/>
      <c r="AC34" s="500"/>
      <c r="AD34" s="500"/>
      <c r="AE34" s="500"/>
      <c r="AF34" s="500"/>
    </row>
    <row r="35" spans="1:32" x14ac:dyDescent="0.25">
      <c r="P35" s="295"/>
      <c r="Q35" s="295"/>
      <c r="R35" s="295"/>
      <c r="S35" s="295"/>
      <c r="T35" s="295"/>
      <c r="U35" s="295"/>
      <c r="V35" s="295"/>
      <c r="W35" s="295"/>
      <c r="X35" s="500"/>
      <c r="Y35" s="500"/>
      <c r="Z35" s="500"/>
      <c r="AA35" s="500"/>
      <c r="AB35" s="500"/>
      <c r="AC35" s="500"/>
      <c r="AD35" s="500"/>
      <c r="AE35" s="500"/>
      <c r="AF35" s="500"/>
    </row>
    <row r="36" spans="1:32" ht="8.25" customHeight="1" x14ac:dyDescent="0.25">
      <c r="P36" s="140" t="s">
        <v>291</v>
      </c>
      <c r="Q36" s="140"/>
      <c r="R36" s="140"/>
      <c r="S36" s="140"/>
      <c r="T36" s="140"/>
      <c r="U36" s="140"/>
      <c r="V36" s="140"/>
      <c r="W36" s="140"/>
      <c r="X36" s="140" t="s">
        <v>323</v>
      </c>
      <c r="Y36" s="140"/>
      <c r="Z36" s="140"/>
      <c r="AA36" s="140"/>
      <c r="AB36" s="140"/>
      <c r="AC36" s="140"/>
      <c r="AD36" s="140"/>
      <c r="AE36" s="140"/>
      <c r="AF36" s="140"/>
    </row>
    <row r="37" spans="1:32" ht="3.75" customHeight="1" x14ac:dyDescent="0.25"/>
    <row r="38" spans="1:32" x14ac:dyDescent="0.25">
      <c r="B38" s="261" t="s">
        <v>324</v>
      </c>
      <c r="C38" s="261"/>
      <c r="D38" s="261"/>
      <c r="E38" s="261"/>
      <c r="F38" s="261"/>
      <c r="G38" s="261"/>
      <c r="H38" s="261"/>
      <c r="I38" s="261"/>
      <c r="J38" s="261"/>
      <c r="K38" s="261"/>
      <c r="L38" s="261"/>
      <c r="M38" s="261"/>
      <c r="N38" s="261"/>
      <c r="O38" s="261"/>
      <c r="P38" s="261"/>
      <c r="Q38" s="261"/>
      <c r="R38" s="261"/>
      <c r="S38" s="261"/>
      <c r="T38" s="261"/>
    </row>
    <row r="39" spans="1:32" ht="3.75" customHeight="1" x14ac:dyDescent="0.25"/>
    <row r="40" spans="1:32" x14ac:dyDescent="0.25">
      <c r="A40" s="327" t="s">
        <v>177</v>
      </c>
      <c r="B40" s="286" t="s">
        <v>293</v>
      </c>
      <c r="C40" s="286"/>
      <c r="D40" s="286"/>
      <c r="E40" s="286"/>
      <c r="F40" s="286"/>
      <c r="G40" s="286"/>
      <c r="H40" s="286"/>
      <c r="I40" s="286"/>
      <c r="J40" s="172" t="s">
        <v>297</v>
      </c>
      <c r="K40" s="172"/>
      <c r="L40" s="172"/>
      <c r="M40" s="172"/>
      <c r="N40" s="172"/>
      <c r="O40" s="172"/>
      <c r="P40" s="172"/>
      <c r="Q40" s="172"/>
      <c r="R40" s="172" t="s">
        <v>294</v>
      </c>
      <c r="S40" s="172"/>
      <c r="T40" s="172"/>
      <c r="U40" s="172"/>
      <c r="V40" s="172"/>
      <c r="W40" s="172" t="s">
        <v>295</v>
      </c>
      <c r="X40" s="172"/>
      <c r="Y40" s="172"/>
      <c r="Z40" s="172"/>
      <c r="AA40" s="172"/>
      <c r="AB40" s="172" t="s">
        <v>296</v>
      </c>
      <c r="AC40" s="172"/>
      <c r="AD40" s="172"/>
      <c r="AE40" s="172"/>
      <c r="AF40" s="172"/>
    </row>
    <row r="41" spans="1:32" x14ac:dyDescent="0.25">
      <c r="A41" s="327"/>
      <c r="B41" s="286"/>
      <c r="C41" s="286"/>
      <c r="D41" s="286"/>
      <c r="E41" s="286"/>
      <c r="F41" s="286"/>
      <c r="G41" s="286"/>
      <c r="H41" s="286"/>
      <c r="I41" s="286"/>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row>
    <row r="42" spans="1:32" ht="13.5" customHeight="1" x14ac:dyDescent="0.25">
      <c r="A42" s="327"/>
      <c r="B42" s="286"/>
      <c r="C42" s="286"/>
      <c r="D42" s="286"/>
      <c r="E42" s="286"/>
      <c r="F42" s="286"/>
      <c r="G42" s="286"/>
      <c r="H42" s="286"/>
      <c r="I42" s="286"/>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row>
    <row r="43" spans="1:32" x14ac:dyDescent="0.25">
      <c r="A43" s="327" t="s">
        <v>178</v>
      </c>
      <c r="B43" s="469" t="s">
        <v>402</v>
      </c>
      <c r="C43" s="469"/>
      <c r="D43" s="469"/>
      <c r="E43" s="469"/>
      <c r="F43" s="469"/>
      <c r="G43" s="469"/>
      <c r="H43" s="469"/>
      <c r="I43" s="469"/>
      <c r="J43" s="692" t="s">
        <v>302</v>
      </c>
      <c r="K43" s="259"/>
      <c r="L43" s="259"/>
      <c r="M43" s="259"/>
      <c r="N43" s="259"/>
      <c r="O43" s="259"/>
      <c r="P43" s="259"/>
      <c r="Q43" s="259"/>
      <c r="R43" s="691" t="s">
        <v>299</v>
      </c>
      <c r="S43" s="172"/>
      <c r="T43" s="172"/>
      <c r="U43" s="172"/>
      <c r="V43" s="172"/>
      <c r="W43" s="691" t="s">
        <v>300</v>
      </c>
      <c r="X43" s="172"/>
      <c r="Y43" s="172"/>
      <c r="Z43" s="172"/>
      <c r="AA43" s="172"/>
      <c r="AB43" s="691" t="s">
        <v>301</v>
      </c>
      <c r="AC43" s="172"/>
      <c r="AD43" s="172"/>
      <c r="AE43" s="172"/>
      <c r="AF43" s="172"/>
    </row>
    <row r="44" spans="1:32" ht="14.25" customHeight="1" x14ac:dyDescent="0.25">
      <c r="A44" s="327"/>
      <c r="B44" s="469"/>
      <c r="C44" s="469"/>
      <c r="D44" s="469"/>
      <c r="E44" s="469"/>
      <c r="F44" s="469"/>
      <c r="G44" s="469"/>
      <c r="H44" s="469"/>
      <c r="I44" s="469"/>
      <c r="J44" s="259"/>
      <c r="K44" s="259"/>
      <c r="L44" s="259"/>
      <c r="M44" s="259"/>
      <c r="N44" s="259"/>
      <c r="O44" s="259"/>
      <c r="P44" s="259"/>
      <c r="Q44" s="259"/>
      <c r="R44" s="172"/>
      <c r="S44" s="172"/>
      <c r="T44" s="172"/>
      <c r="U44" s="172"/>
      <c r="V44" s="172"/>
      <c r="W44" s="172"/>
      <c r="X44" s="172"/>
      <c r="Y44" s="172"/>
      <c r="Z44" s="172"/>
      <c r="AA44" s="172"/>
      <c r="AB44" s="172"/>
      <c r="AC44" s="172"/>
      <c r="AD44" s="172"/>
      <c r="AE44" s="172"/>
      <c r="AF44" s="172"/>
    </row>
    <row r="45" spans="1:32" x14ac:dyDescent="0.25">
      <c r="A45" s="327"/>
      <c r="B45" s="469"/>
      <c r="C45" s="469"/>
      <c r="D45" s="469"/>
      <c r="E45" s="469"/>
      <c r="F45" s="469"/>
      <c r="G45" s="469"/>
      <c r="H45" s="469"/>
      <c r="I45" s="469"/>
      <c r="J45" s="259"/>
      <c r="K45" s="259"/>
      <c r="L45" s="259"/>
      <c r="M45" s="259"/>
      <c r="N45" s="259"/>
      <c r="O45" s="259"/>
      <c r="P45" s="259"/>
      <c r="Q45" s="259"/>
      <c r="R45" s="172"/>
      <c r="S45" s="172"/>
      <c r="T45" s="172"/>
      <c r="U45" s="172"/>
      <c r="V45" s="172"/>
      <c r="W45" s="172"/>
      <c r="X45" s="172"/>
      <c r="Y45" s="172"/>
      <c r="Z45" s="172"/>
      <c r="AA45" s="172"/>
      <c r="AB45" s="172"/>
      <c r="AC45" s="172"/>
      <c r="AD45" s="172"/>
      <c r="AE45" s="172"/>
      <c r="AF45" s="172"/>
    </row>
    <row r="46" spans="1:32" ht="13.5" customHeight="1" x14ac:dyDescent="0.25">
      <c r="A46" s="327" t="s">
        <v>179</v>
      </c>
      <c r="B46" s="469" t="s">
        <v>403</v>
      </c>
      <c r="C46" s="469"/>
      <c r="D46" s="469"/>
      <c r="E46" s="469"/>
      <c r="F46" s="469"/>
      <c r="G46" s="469"/>
      <c r="H46" s="469"/>
      <c r="I46" s="469"/>
      <c r="J46" s="690" t="s">
        <v>298</v>
      </c>
      <c r="K46" s="205"/>
      <c r="L46" s="205"/>
      <c r="M46" s="205"/>
      <c r="N46" s="205"/>
      <c r="O46" s="205"/>
      <c r="P46" s="205"/>
      <c r="Q46" s="205"/>
      <c r="R46" s="691" t="s">
        <v>305</v>
      </c>
      <c r="S46" s="205"/>
      <c r="T46" s="205"/>
      <c r="U46" s="205"/>
      <c r="V46" s="205"/>
      <c r="W46" s="690" t="s">
        <v>303</v>
      </c>
      <c r="X46" s="205"/>
      <c r="Y46" s="205"/>
      <c r="Z46" s="205"/>
      <c r="AA46" s="205"/>
      <c r="AB46" s="690" t="s">
        <v>304</v>
      </c>
      <c r="AC46" s="205"/>
      <c r="AD46" s="205"/>
      <c r="AE46" s="205"/>
      <c r="AF46" s="205"/>
    </row>
    <row r="47" spans="1:32" ht="9.75" customHeight="1" x14ac:dyDescent="0.25">
      <c r="A47" s="327"/>
      <c r="B47" s="469"/>
      <c r="C47" s="469"/>
      <c r="D47" s="469"/>
      <c r="E47" s="469"/>
      <c r="F47" s="469"/>
      <c r="G47" s="469"/>
      <c r="H47" s="469"/>
      <c r="I47" s="469"/>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row>
    <row r="48" spans="1:32" ht="13.5" customHeight="1" x14ac:dyDescent="0.25">
      <c r="A48" s="327"/>
      <c r="B48" s="469"/>
      <c r="C48" s="469"/>
      <c r="D48" s="469"/>
      <c r="E48" s="469"/>
      <c r="F48" s="469"/>
      <c r="G48" s="469"/>
      <c r="H48" s="469"/>
      <c r="I48" s="469"/>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row>
    <row r="49" spans="1:32" ht="11.25" customHeight="1" x14ac:dyDescent="0.25">
      <c r="A49" s="327"/>
      <c r="B49" s="469"/>
      <c r="C49" s="469"/>
      <c r="D49" s="469"/>
      <c r="E49" s="469"/>
      <c r="F49" s="469"/>
      <c r="G49" s="469"/>
      <c r="H49" s="469"/>
      <c r="I49" s="469"/>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row>
    <row r="50" spans="1:32" ht="13.5" customHeight="1" x14ac:dyDescent="0.25">
      <c r="A50" s="327"/>
      <c r="B50" s="469"/>
      <c r="C50" s="469"/>
      <c r="D50" s="469"/>
      <c r="E50" s="469"/>
      <c r="F50" s="469"/>
      <c r="G50" s="469"/>
      <c r="H50" s="469"/>
      <c r="I50" s="469"/>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row>
    <row r="51" spans="1:32" ht="11.25" customHeight="1" x14ac:dyDescent="0.25">
      <c r="A51" s="327" t="s">
        <v>76</v>
      </c>
      <c r="B51" s="650" t="s">
        <v>404</v>
      </c>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c r="AA51" s="650"/>
      <c r="AB51" s="650"/>
      <c r="AC51" s="650"/>
      <c r="AD51" s="650"/>
      <c r="AE51" s="650"/>
      <c r="AF51" s="650"/>
    </row>
    <row r="52" spans="1:32" ht="11.25" customHeight="1" x14ac:dyDescent="0.25">
      <c r="A52" s="327"/>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row>
    <row r="53" spans="1:32" ht="3.75" customHeight="1" x14ac:dyDescent="0.25">
      <c r="A53" s="327" t="s">
        <v>202</v>
      </c>
      <c r="B53" s="680" t="s">
        <v>306</v>
      </c>
      <c r="C53" s="680"/>
      <c r="D53" s="680"/>
      <c r="E53" s="680" t="s">
        <v>405</v>
      </c>
      <c r="F53" s="680"/>
      <c r="G53" s="680"/>
      <c r="H53" s="680"/>
      <c r="I53" s="680"/>
      <c r="J53" s="680"/>
      <c r="K53" s="680"/>
      <c r="L53" s="680"/>
      <c r="M53" s="680" t="s">
        <v>407</v>
      </c>
      <c r="N53" s="680"/>
      <c r="O53" s="680"/>
      <c r="P53" s="680"/>
      <c r="Q53" s="680"/>
      <c r="R53" s="680"/>
      <c r="S53" s="680"/>
      <c r="T53" s="680"/>
      <c r="U53" s="680"/>
      <c r="V53" s="680"/>
      <c r="W53" s="680"/>
      <c r="X53" s="680"/>
      <c r="Y53" s="680"/>
      <c r="Z53" s="680"/>
      <c r="AA53" s="680" t="s">
        <v>406</v>
      </c>
      <c r="AB53" s="680"/>
      <c r="AC53" s="680"/>
      <c r="AD53" s="680"/>
      <c r="AE53" s="680"/>
      <c r="AF53" s="680"/>
    </row>
    <row r="54" spans="1:32" ht="3.75" customHeight="1" x14ac:dyDescent="0.25">
      <c r="A54" s="327"/>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row>
    <row r="55" spans="1:32" ht="3.75" customHeight="1" x14ac:dyDescent="0.25">
      <c r="A55" s="327"/>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row>
    <row r="56" spans="1:32" ht="13.5" customHeight="1" x14ac:dyDescent="0.25">
      <c r="A56" s="327"/>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row>
    <row r="57" spans="1:32" ht="8.25" customHeight="1" x14ac:dyDescent="0.25">
      <c r="A57" s="327"/>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row>
    <row r="58" spans="1:32" x14ac:dyDescent="0.25">
      <c r="A58" s="327"/>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row>
    <row r="59" spans="1:32" x14ac:dyDescent="0.25">
      <c r="A59" s="327"/>
      <c r="B59" s="680"/>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row>
    <row r="60" spans="1:32" x14ac:dyDescent="0.25">
      <c r="A60" s="327"/>
      <c r="B60" s="680"/>
      <c r="C60" s="680"/>
      <c r="D60" s="680"/>
      <c r="E60" s="680"/>
      <c r="F60" s="680"/>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ht="15" customHeight="1" x14ac:dyDescent="0.25">
      <c r="A62" s="426" t="s">
        <v>308</v>
      </c>
      <c r="B62" s="271" t="s">
        <v>408</v>
      </c>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3"/>
    </row>
    <row r="63" spans="1:32" x14ac:dyDescent="0.25">
      <c r="A63" s="427"/>
      <c r="B63" s="274"/>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6"/>
    </row>
    <row r="64" spans="1:32" x14ac:dyDescent="0.25">
      <c r="A64" s="327" t="s">
        <v>309</v>
      </c>
      <c r="B64" s="286" t="s">
        <v>409</v>
      </c>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row>
    <row r="65" spans="1:32" x14ac:dyDescent="0.25">
      <c r="A65" s="327"/>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row>
    <row r="66" spans="1:32" x14ac:dyDescent="0.25">
      <c r="A66" s="327"/>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row>
    <row r="67" spans="1:32" x14ac:dyDescent="0.25">
      <c r="A67" s="300" t="s">
        <v>310</v>
      </c>
      <c r="B67" s="286" t="s">
        <v>410</v>
      </c>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row>
    <row r="68" spans="1:32" x14ac:dyDescent="0.25">
      <c r="A68" s="300"/>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row>
    <row r="69" spans="1:32" x14ac:dyDescent="0.25">
      <c r="A69" s="300"/>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row>
    <row r="70" spans="1:32" x14ac:dyDescent="0.25">
      <c r="A70" s="300" t="s">
        <v>311</v>
      </c>
      <c r="B70" s="286" t="s">
        <v>411</v>
      </c>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row>
    <row r="71" spans="1:32" x14ac:dyDescent="0.25">
      <c r="A71" s="300"/>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row>
    <row r="72" spans="1:32" x14ac:dyDescent="0.25">
      <c r="A72" s="300"/>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row>
    <row r="73" spans="1:32" x14ac:dyDescent="0.25">
      <c r="A73" s="300" t="s">
        <v>345</v>
      </c>
      <c r="B73" s="286" t="s">
        <v>412</v>
      </c>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row>
    <row r="74" spans="1:32" x14ac:dyDescent="0.25">
      <c r="A74" s="300"/>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row>
    <row r="75" spans="1:32" x14ac:dyDescent="0.25">
      <c r="A75" s="300"/>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row>
    <row r="76" spans="1:32" x14ac:dyDescent="0.25">
      <c r="A76" s="300"/>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row>
    <row r="77" spans="1:32" x14ac:dyDescent="0.25">
      <c r="A77" s="44" t="s">
        <v>347</v>
      </c>
      <c r="B77" s="286" t="s">
        <v>413</v>
      </c>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row>
    <row r="78" spans="1:32" x14ac:dyDescent="0.25">
      <c r="A78" s="57"/>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25">
      <c r="F79" s="693" t="s">
        <v>424</v>
      </c>
      <c r="G79" s="693"/>
      <c r="H79" s="693"/>
      <c r="I79" s="693"/>
      <c r="J79" s="693"/>
      <c r="K79" s="693"/>
      <c r="L79" s="693"/>
      <c r="M79" s="693"/>
      <c r="N79" s="693"/>
      <c r="O79" s="693"/>
      <c r="P79" s="693"/>
      <c r="Q79" s="693"/>
      <c r="R79" s="693"/>
      <c r="S79" s="693"/>
      <c r="T79" s="693"/>
      <c r="U79" s="693"/>
      <c r="V79" s="693"/>
      <c r="W79" s="693"/>
      <c r="X79" s="693"/>
      <c r="Y79" s="693"/>
      <c r="Z79" s="693"/>
    </row>
    <row r="80" spans="1:32" x14ac:dyDescent="0.25">
      <c r="F80" s="59"/>
      <c r="G80" s="59"/>
      <c r="H80" s="59"/>
      <c r="I80" s="59"/>
      <c r="J80" s="59"/>
      <c r="K80" s="59"/>
      <c r="L80" s="59"/>
      <c r="M80" s="59"/>
      <c r="N80" s="59"/>
      <c r="O80" s="59"/>
      <c r="P80" s="59"/>
      <c r="Q80" s="59"/>
      <c r="R80" s="59"/>
      <c r="S80" s="59"/>
      <c r="T80" s="59"/>
      <c r="U80" s="59"/>
      <c r="V80" s="59"/>
      <c r="W80" s="59"/>
      <c r="X80" s="59"/>
      <c r="Y80" s="59"/>
      <c r="Z80" s="59"/>
    </row>
    <row r="81" spans="1:32" x14ac:dyDescent="0.25">
      <c r="A81" s="500" t="s">
        <v>176</v>
      </c>
      <c r="B81" s="286" t="s">
        <v>425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row>
    <row r="82" spans="1:32" x14ac:dyDescent="0.25">
      <c r="A82" s="500"/>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x14ac:dyDescent="0.25">
      <c r="A83" s="500" t="s">
        <v>182</v>
      </c>
      <c r="B83" s="286" t="s">
        <v>426</v>
      </c>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row>
    <row r="84" spans="1:32" x14ac:dyDescent="0.25">
      <c r="A84" s="500"/>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row>
    <row r="85" spans="1:32" x14ac:dyDescent="0.25">
      <c r="A85" s="500" t="s">
        <v>183</v>
      </c>
      <c r="B85" s="286" t="s">
        <v>427</v>
      </c>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row>
    <row r="86" spans="1:32" x14ac:dyDescent="0.25">
      <c r="A86" s="500"/>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row>
    <row r="87" spans="1:32" x14ac:dyDescent="0.25">
      <c r="A87" s="500"/>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row>
    <row r="88" spans="1:32" x14ac:dyDescent="0.25">
      <c r="A88" s="500" t="s">
        <v>190</v>
      </c>
      <c r="B88" s="286" t="s">
        <v>428</v>
      </c>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row>
    <row r="89" spans="1:32" x14ac:dyDescent="0.25">
      <c r="A89" s="500"/>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row>
    <row r="90" spans="1:32" x14ac:dyDescent="0.25">
      <c r="A90" s="500"/>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row>
    <row r="91" spans="1:32" x14ac:dyDescent="0.25">
      <c r="A91" s="500" t="s">
        <v>191</v>
      </c>
      <c r="B91" s="650" t="s">
        <v>429</v>
      </c>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row>
    <row r="92" spans="1:32" x14ac:dyDescent="0.25">
      <c r="A92" s="50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row>
    <row r="93" spans="1:32" x14ac:dyDescent="0.25">
      <c r="A93" s="50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row>
  </sheetData>
  <sheetProtection algorithmName="SHA-512" hashValue="WR8F0m3pt/sgncmx1brlvLNmtGsoZiZUkat05pp0DaC/m+0VL+cnN8WIATtGo+B6FbFqNoM1vhVan7NKvpS1TQ==" saltValue="VrNNE3Lzz+l9dgzFF+ZXdg==" spinCount="100000" sheet="1" objects="1" scenarios="1"/>
  <mergeCells count="73">
    <mergeCell ref="A91:A93"/>
    <mergeCell ref="B83:AF84"/>
    <mergeCell ref="A85:A87"/>
    <mergeCell ref="B85:AF87"/>
    <mergeCell ref="A88:A90"/>
    <mergeCell ref="B88:AF90"/>
    <mergeCell ref="A51:A52"/>
    <mergeCell ref="B51:AF52"/>
    <mergeCell ref="A53:A60"/>
    <mergeCell ref="B53:D60"/>
    <mergeCell ref="E53:L60"/>
    <mergeCell ref="M53:Z60"/>
    <mergeCell ref="AA53:AF60"/>
    <mergeCell ref="A43:A45"/>
    <mergeCell ref="B43:I45"/>
    <mergeCell ref="J43:Q45"/>
    <mergeCell ref="R43:V45"/>
    <mergeCell ref="W43:AA45"/>
    <mergeCell ref="A46:A50"/>
    <mergeCell ref="B46:I50"/>
    <mergeCell ref="J46:Q50"/>
    <mergeCell ref="R46:V50"/>
    <mergeCell ref="W46:AA50"/>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C10:H10"/>
    <mergeCell ref="I10:AF10"/>
    <mergeCell ref="C11:L11"/>
    <mergeCell ref="M11:S11"/>
    <mergeCell ref="T11:X11"/>
    <mergeCell ref="Y11:AF11"/>
    <mergeCell ref="B4:AE4"/>
    <mergeCell ref="B6:AE6"/>
    <mergeCell ref="C9:H9"/>
    <mergeCell ref="B8:L8"/>
    <mergeCell ref="I9:AF9"/>
    <mergeCell ref="C20:AF20"/>
    <mergeCell ref="B22:H22"/>
    <mergeCell ref="I22:AF23"/>
    <mergeCell ref="B91:AF93"/>
    <mergeCell ref="B62:AF63"/>
    <mergeCell ref="AB43:AF45"/>
    <mergeCell ref="AB46:AF50"/>
    <mergeCell ref="E2:AF2"/>
    <mergeCell ref="A81:A82"/>
    <mergeCell ref="B81:AF82"/>
    <mergeCell ref="A83:A84"/>
    <mergeCell ref="A73:A76"/>
    <mergeCell ref="B73:AF76"/>
    <mergeCell ref="A62:A63"/>
    <mergeCell ref="B77:AF77"/>
    <mergeCell ref="F79:Z79"/>
    <mergeCell ref="A64:A66"/>
    <mergeCell ref="B64:AF66"/>
    <mergeCell ref="A67:A69"/>
    <mergeCell ref="B67:AF69"/>
    <mergeCell ref="A70:A72"/>
    <mergeCell ref="B70:AF72"/>
    <mergeCell ref="C19:AF19"/>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 Upoważnienie do wystąpienia do BIG InfoMonitor dla Małżonka Poręczyciela-konsument;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2:AF116"/>
  <sheetViews>
    <sheetView view="pageLayout" topLeftCell="A61" zoomScale="160" zoomScaleNormal="100" zoomScalePageLayoutView="160" workbookViewId="0">
      <selection activeCell="B113" sqref="B113"/>
    </sheetView>
  </sheetViews>
  <sheetFormatPr defaultColWidth="2.7109375" defaultRowHeight="15" x14ac:dyDescent="0.25"/>
  <cols>
    <col min="1" max="1" width="3" bestFit="1" customWidth="1"/>
    <col min="30" max="31" width="2.42578125" customWidth="1"/>
  </cols>
  <sheetData>
    <row r="2" spans="1:32" x14ac:dyDescent="0.25">
      <c r="E2" s="144" t="s">
        <v>599</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4.5" customHeight="1" x14ac:dyDescent="0.25"/>
    <row r="4" spans="1:32" ht="14.25" customHeight="1" x14ac:dyDescent="0.25">
      <c r="A4" s="468" t="s">
        <v>513</v>
      </c>
      <c r="B4" s="468"/>
      <c r="C4" s="468"/>
      <c r="D4" s="468"/>
      <c r="E4" s="468"/>
      <c r="F4" s="468"/>
      <c r="G4" s="468"/>
      <c r="H4" s="468"/>
      <c r="I4" s="468"/>
      <c r="J4" s="468"/>
    </row>
    <row r="5" spans="1:32" ht="3.75" customHeight="1" x14ac:dyDescent="0.25"/>
    <row r="6" spans="1:32" ht="15" customHeight="1" x14ac:dyDescent="0.25">
      <c r="A6" s="77">
        <v>1</v>
      </c>
      <c r="B6" s="698" t="s">
        <v>548</v>
      </c>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row>
    <row r="7" spans="1:32" s="22" customFormat="1" ht="12.75" customHeight="1" x14ac:dyDescent="0.25">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row>
    <row r="8" spans="1:32" s="22" customFormat="1" ht="12.75" customHeight="1" x14ac:dyDescent="0.25">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row>
    <row r="9" spans="1:32" s="22" customFormat="1" ht="12.75" customHeight="1" x14ac:dyDescent="0.25">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row>
    <row r="10" spans="1:32" s="22" customFormat="1" ht="12.75" customHeight="1" x14ac:dyDescent="0.25">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row>
    <row r="11" spans="1:32" s="22" customFormat="1" ht="12.75" customHeight="1" x14ac:dyDescent="0.25">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row>
    <row r="12" spans="1:32" s="22" customFormat="1" ht="12.75" customHeight="1" x14ac:dyDescent="0.25">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row>
    <row r="13" spans="1:32" ht="3.75" customHeight="1" x14ac:dyDescent="0.25"/>
    <row r="14" spans="1:32" ht="20.25" customHeight="1" x14ac:dyDescent="0.25">
      <c r="A14" s="78">
        <f>+A6+1</f>
        <v>2</v>
      </c>
      <c r="B14" s="698" t="s">
        <v>678</v>
      </c>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row>
    <row r="15" spans="1:32" ht="16.5" customHeight="1" x14ac:dyDescent="0.25">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row>
    <row r="16" spans="1:32" ht="20.25" customHeight="1" x14ac:dyDescent="0.25">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row>
    <row r="17" spans="1:32" ht="3.75" customHeight="1" x14ac:dyDescent="0.25"/>
    <row r="18" spans="1:32" ht="12.75" customHeight="1" x14ac:dyDescent="0.25">
      <c r="A18" s="21">
        <v>3</v>
      </c>
      <c r="B18" s="470" t="s">
        <v>514</v>
      </c>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c r="AA18" s="470"/>
      <c r="AB18" s="470"/>
      <c r="AC18" s="470"/>
      <c r="AD18" s="470"/>
      <c r="AE18" s="470"/>
      <c r="AF18" s="470"/>
    </row>
    <row r="19" spans="1:32" ht="3.75" customHeight="1" x14ac:dyDescent="0.25"/>
    <row r="20" spans="1:32" ht="14.25" customHeight="1" x14ac:dyDescent="0.25">
      <c r="D20" s="486" t="s">
        <v>515</v>
      </c>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row>
    <row r="21" spans="1:32" ht="3.75" customHeight="1" x14ac:dyDescent="0.25"/>
    <row r="22" spans="1:32" ht="12.75" customHeight="1" x14ac:dyDescent="0.25">
      <c r="B22" s="698" t="s">
        <v>516</v>
      </c>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row>
    <row r="23" spans="1:32" ht="12.75" customHeight="1" x14ac:dyDescent="0.25">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row>
    <row r="24" spans="1:32" ht="12.75" customHeight="1" x14ac:dyDescent="0.25">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row>
    <row r="25" spans="1:32" ht="12.75" customHeight="1" x14ac:dyDescent="0.25">
      <c r="B25" s="698"/>
      <c r="C25" s="698"/>
      <c r="D25" s="698"/>
      <c r="E25" s="698"/>
      <c r="F25" s="698"/>
      <c r="G25" s="698"/>
      <c r="H25" s="698"/>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row>
    <row r="26" spans="1:32" ht="3.75" customHeight="1" x14ac:dyDescent="0.25"/>
    <row r="27" spans="1:32" s="1" customFormat="1" ht="13.5" customHeight="1" x14ac:dyDescent="0.2">
      <c r="A27" s="124">
        <v>1</v>
      </c>
      <c r="B27" s="182" t="s">
        <v>517</v>
      </c>
      <c r="C27" s="182"/>
      <c r="D27" s="182"/>
      <c r="E27" s="182"/>
      <c r="F27" s="182"/>
      <c r="G27" s="182"/>
      <c r="H27" s="182"/>
    </row>
    <row r="28" spans="1:32" s="130" customFormat="1" ht="12.75" x14ac:dyDescent="0.2">
      <c r="B28" s="699" t="s">
        <v>518</v>
      </c>
      <c r="C28" s="699"/>
      <c r="D28" s="700"/>
      <c r="E28" s="700"/>
      <c r="F28" s="700"/>
      <c r="G28" s="700"/>
      <c r="H28" s="700"/>
      <c r="I28" s="700"/>
      <c r="J28" s="700"/>
      <c r="K28" s="700"/>
    </row>
    <row r="29" spans="1:32" x14ac:dyDescent="0.25">
      <c r="B29" s="471">
        <f>+A27+0.01</f>
        <v>1.01</v>
      </c>
      <c r="C29" s="471"/>
      <c r="D29" s="472" t="s">
        <v>519</v>
      </c>
      <c r="E29" s="472"/>
      <c r="F29" s="472"/>
      <c r="G29" s="472"/>
      <c r="H29" s="472"/>
      <c r="I29" s="472"/>
      <c r="J29" s="472"/>
      <c r="K29" s="472"/>
      <c r="L29" s="472"/>
      <c r="M29" s="472"/>
      <c r="N29" s="472"/>
      <c r="O29" s="472"/>
      <c r="P29" s="472"/>
      <c r="Q29" s="472"/>
      <c r="R29" s="472"/>
      <c r="S29" s="472"/>
      <c r="T29" s="82"/>
      <c r="U29" s="82"/>
      <c r="V29" s="82"/>
      <c r="W29" s="82"/>
      <c r="X29" s="82"/>
      <c r="Y29" s="82"/>
      <c r="Z29" s="82"/>
      <c r="AA29" s="82"/>
      <c r="AB29" s="82"/>
    </row>
    <row r="30" spans="1:32" x14ac:dyDescent="0.25">
      <c r="B30" s="471">
        <f>+B29+0.01</f>
        <v>1.02</v>
      </c>
      <c r="C30" s="471"/>
      <c r="D30" s="481" t="s">
        <v>520</v>
      </c>
      <c r="E30" s="481"/>
      <c r="F30" s="481"/>
      <c r="G30" s="481"/>
      <c r="H30" s="481"/>
      <c r="I30" s="481"/>
      <c r="J30" s="481"/>
      <c r="K30" s="481"/>
      <c r="L30" s="481"/>
      <c r="M30" s="481"/>
      <c r="N30" s="481"/>
      <c r="O30" s="481"/>
      <c r="P30" s="481"/>
      <c r="Q30" s="481"/>
      <c r="R30" s="481"/>
      <c r="S30" s="481"/>
      <c r="T30" s="82"/>
      <c r="U30" s="82"/>
      <c r="V30" s="82"/>
      <c r="W30" s="82"/>
      <c r="X30" s="82"/>
      <c r="Y30" s="82"/>
      <c r="Z30" s="82"/>
      <c r="AA30" s="82"/>
      <c r="AB30" s="82"/>
    </row>
    <row r="31" spans="1:32" ht="15" customHeight="1" x14ac:dyDescent="0.25">
      <c r="B31" s="471">
        <f>+B30+0.01</f>
        <v>1.03</v>
      </c>
      <c r="C31" s="471"/>
      <c r="D31" s="472" t="s">
        <v>521</v>
      </c>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row>
    <row r="32" spans="1:32" ht="3.75" customHeight="1" x14ac:dyDescent="0.25"/>
    <row r="33" spans="1:32" ht="13.5" customHeight="1" x14ac:dyDescent="0.25">
      <c r="A33" s="58">
        <f>+A27+1</f>
        <v>2</v>
      </c>
      <c r="B33" s="182" t="s">
        <v>522</v>
      </c>
      <c r="C33" s="182"/>
      <c r="D33" s="182"/>
      <c r="E33" s="182"/>
      <c r="F33" s="182"/>
      <c r="G33" s="182"/>
      <c r="H33" s="182"/>
      <c r="I33" s="182"/>
      <c r="J33" s="182"/>
    </row>
    <row r="34" spans="1:32" ht="13.5" customHeight="1" x14ac:dyDescent="0.25">
      <c r="B34" s="482" t="s">
        <v>679</v>
      </c>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row>
    <row r="35" spans="1:32" ht="13.5" customHeight="1" thickBot="1" x14ac:dyDescent="0.3">
      <c r="B35" s="483"/>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ht="13.5" customHeight="1" x14ac:dyDescent="0.25">
      <c r="B36" s="473">
        <f>+A33+0.01</f>
        <v>2.0099999999999998</v>
      </c>
      <c r="C36" s="474"/>
      <c r="D36" s="701" t="s">
        <v>549</v>
      </c>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1"/>
      <c r="AF36" s="702"/>
    </row>
    <row r="37" spans="1:32" ht="13.5" customHeight="1" thickBot="1" x14ac:dyDescent="0.3">
      <c r="B37" s="484"/>
      <c r="C37" s="485"/>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5"/>
    </row>
    <row r="38" spans="1:32" ht="13.5" customHeight="1" x14ac:dyDescent="0.25">
      <c r="B38" s="473">
        <f>+B36+0.01</f>
        <v>2.0199999999999996</v>
      </c>
      <c r="C38" s="474"/>
      <c r="D38" s="701" t="s">
        <v>680</v>
      </c>
      <c r="E38" s="701"/>
      <c r="F38" s="701"/>
      <c r="G38" s="701"/>
      <c r="H38" s="701"/>
      <c r="I38" s="701"/>
      <c r="J38" s="701"/>
      <c r="K38" s="701"/>
      <c r="L38" s="701"/>
      <c r="M38" s="701"/>
      <c r="N38" s="701"/>
      <c r="O38" s="701"/>
      <c r="P38" s="701"/>
      <c r="Q38" s="701"/>
      <c r="R38" s="701"/>
      <c r="S38" s="701"/>
      <c r="T38" s="701"/>
      <c r="U38" s="701"/>
      <c r="V38" s="701"/>
      <c r="W38" s="701"/>
      <c r="X38" s="701"/>
      <c r="Y38" s="701"/>
      <c r="Z38" s="701"/>
      <c r="AA38" s="701"/>
      <c r="AB38" s="701"/>
      <c r="AC38" s="701"/>
      <c r="AD38" s="701"/>
      <c r="AE38" s="701"/>
      <c r="AF38" s="702"/>
    </row>
    <row r="39" spans="1:32" ht="13.5" customHeight="1" x14ac:dyDescent="0.25">
      <c r="B39" s="475"/>
      <c r="C39" s="30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703"/>
    </row>
    <row r="40" spans="1:32" ht="13.5" customHeight="1" x14ac:dyDescent="0.25">
      <c r="B40" s="475"/>
      <c r="C40" s="30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703"/>
    </row>
    <row r="41" spans="1:32" ht="13.5" customHeight="1" x14ac:dyDescent="0.25">
      <c r="B41" s="475"/>
      <c r="C41" s="30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703"/>
    </row>
    <row r="42" spans="1:32" ht="13.5" customHeight="1" x14ac:dyDescent="0.25">
      <c r="B42" s="475"/>
      <c r="C42" s="30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703"/>
    </row>
    <row r="43" spans="1:32" ht="11.25" customHeight="1" x14ac:dyDescent="0.25">
      <c r="B43" s="475"/>
      <c r="C43" s="30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703"/>
    </row>
    <row r="44" spans="1:32" ht="3.75" customHeight="1" x14ac:dyDescent="0.25"/>
    <row r="45" spans="1:32" ht="13.5" customHeight="1" thickBot="1" x14ac:dyDescent="0.3">
      <c r="A45" s="58">
        <f>+A33+1</f>
        <v>3</v>
      </c>
      <c r="B45" s="182" t="s">
        <v>523</v>
      </c>
      <c r="C45" s="182"/>
      <c r="D45" s="182"/>
      <c r="E45" s="182"/>
      <c r="F45" s="182"/>
      <c r="G45" s="182"/>
      <c r="H45" s="182"/>
      <c r="I45" s="182"/>
      <c r="J45" s="182"/>
      <c r="K45" s="182"/>
      <c r="L45" s="182"/>
      <c r="M45" s="182"/>
      <c r="N45" s="182"/>
      <c r="O45" s="182"/>
      <c r="P45" s="182"/>
    </row>
    <row r="46" spans="1:32" ht="11.25" customHeight="1" x14ac:dyDescent="0.25">
      <c r="B46" s="459">
        <f>+A45+0.01</f>
        <v>3.01</v>
      </c>
      <c r="C46" s="460"/>
      <c r="D46" s="463" t="s">
        <v>524</v>
      </c>
      <c r="E46" s="463"/>
      <c r="F46" s="463"/>
      <c r="G46" s="463"/>
      <c r="H46" s="463"/>
      <c r="I46" s="476" t="s">
        <v>525</v>
      </c>
      <c r="J46" s="476"/>
      <c r="K46" s="476"/>
      <c r="L46" s="476"/>
      <c r="M46" s="476"/>
      <c r="N46" s="476"/>
      <c r="O46" s="476"/>
      <c r="P46" s="476"/>
      <c r="Q46" s="476"/>
      <c r="R46" s="476"/>
      <c r="S46" s="476"/>
      <c r="T46" s="476"/>
      <c r="U46" s="477"/>
      <c r="V46" s="80"/>
    </row>
    <row r="47" spans="1:32" ht="11.25" customHeight="1" x14ac:dyDescent="0.25">
      <c r="B47" s="479"/>
      <c r="C47" s="188"/>
      <c r="D47" s="480"/>
      <c r="E47" s="480"/>
      <c r="F47" s="480"/>
      <c r="G47" s="480"/>
      <c r="H47" s="480"/>
      <c r="I47" s="469" t="s">
        <v>526</v>
      </c>
      <c r="J47" s="469"/>
      <c r="K47" s="469"/>
      <c r="L47" s="469"/>
      <c r="M47" s="469"/>
      <c r="N47" s="469"/>
      <c r="O47" s="469"/>
      <c r="P47" s="469"/>
      <c r="Q47" s="469"/>
      <c r="R47" s="469"/>
      <c r="S47" s="469"/>
      <c r="T47" s="469"/>
      <c r="U47" s="478"/>
    </row>
    <row r="48" spans="1:32" ht="11.25" customHeight="1" thickBot="1" x14ac:dyDescent="0.3">
      <c r="B48" s="461"/>
      <c r="C48" s="462"/>
      <c r="D48" s="464"/>
      <c r="E48" s="464"/>
      <c r="F48" s="464"/>
      <c r="G48" s="464"/>
      <c r="H48" s="464"/>
      <c r="I48" s="465" t="s">
        <v>527</v>
      </c>
      <c r="J48" s="465"/>
      <c r="K48" s="465"/>
      <c r="L48" s="465"/>
      <c r="M48" s="465"/>
      <c r="N48" s="465"/>
      <c r="O48" s="465"/>
      <c r="P48" s="465"/>
      <c r="Q48" s="465"/>
      <c r="R48" s="465"/>
      <c r="S48" s="465"/>
      <c r="T48" s="465"/>
      <c r="U48" s="466"/>
    </row>
    <row r="49" spans="1:32" ht="11.25" customHeight="1" x14ac:dyDescent="0.25">
      <c r="B49" s="459">
        <f>+B46+0.01</f>
        <v>3.0199999999999996</v>
      </c>
      <c r="C49" s="460"/>
      <c r="D49" s="463" t="s">
        <v>554</v>
      </c>
      <c r="E49" s="463"/>
      <c r="F49" s="463"/>
      <c r="G49" s="463"/>
      <c r="H49" s="463"/>
      <c r="I49" s="476" t="s">
        <v>528</v>
      </c>
      <c r="J49" s="476"/>
      <c r="K49" s="476"/>
      <c r="L49" s="476"/>
      <c r="M49" s="476"/>
      <c r="N49" s="476"/>
      <c r="O49" s="476"/>
      <c r="P49" s="476"/>
      <c r="Q49" s="476"/>
      <c r="R49" s="476"/>
      <c r="S49" s="476"/>
      <c r="T49" s="476"/>
      <c r="U49" s="477"/>
    </row>
    <row r="50" spans="1:32" ht="11.25" customHeight="1" thickBot="1" x14ac:dyDescent="0.3">
      <c r="B50" s="461"/>
      <c r="C50" s="462"/>
      <c r="D50" s="464"/>
      <c r="E50" s="464"/>
      <c r="F50" s="464"/>
      <c r="G50" s="464"/>
      <c r="H50" s="464"/>
      <c r="I50" s="465" t="s">
        <v>529</v>
      </c>
      <c r="J50" s="465"/>
      <c r="K50" s="465"/>
      <c r="L50" s="465"/>
      <c r="M50" s="465"/>
      <c r="N50" s="465"/>
      <c r="O50" s="465"/>
      <c r="P50" s="465"/>
      <c r="Q50" s="465"/>
      <c r="R50" s="465"/>
      <c r="S50" s="465"/>
      <c r="T50" s="465"/>
      <c r="U50" s="466"/>
    </row>
    <row r="51" spans="1:32" ht="3.75" customHeight="1" x14ac:dyDescent="0.25"/>
    <row r="52" spans="1:32" ht="13.5" customHeight="1" x14ac:dyDescent="0.25">
      <c r="A52" s="58">
        <f>+A45+1</f>
        <v>4</v>
      </c>
      <c r="B52" s="182" t="s">
        <v>530</v>
      </c>
      <c r="C52" s="182"/>
      <c r="D52" s="182"/>
      <c r="E52" s="182"/>
      <c r="F52" s="182"/>
      <c r="G52" s="182"/>
      <c r="H52" s="182"/>
      <c r="I52" s="182"/>
      <c r="J52" s="182"/>
      <c r="K52" s="182"/>
      <c r="L52" s="182"/>
      <c r="M52" s="182"/>
      <c r="N52" s="182"/>
      <c r="O52" s="182"/>
      <c r="P52" s="182"/>
      <c r="Q52" s="182"/>
      <c r="R52" s="182"/>
      <c r="S52" s="182"/>
      <c r="T52" s="182"/>
      <c r="U52" s="182"/>
    </row>
    <row r="53" spans="1:32" ht="7.5" customHeight="1" x14ac:dyDescent="0.25">
      <c r="B53" s="172">
        <f>+A52+0.01</f>
        <v>4.01</v>
      </c>
      <c r="C53" s="172"/>
      <c r="D53" s="706" t="s">
        <v>681</v>
      </c>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row>
    <row r="54" spans="1:32" ht="7.5" customHeight="1" x14ac:dyDescent="0.25">
      <c r="B54" s="172"/>
      <c r="C54" s="172"/>
      <c r="D54" s="706"/>
      <c r="E54" s="706"/>
      <c r="F54" s="706"/>
      <c r="G54" s="706"/>
      <c r="H54" s="706"/>
      <c r="I54" s="706"/>
      <c r="J54" s="706"/>
      <c r="K54" s="706"/>
      <c r="L54" s="706"/>
      <c r="M54" s="706"/>
      <c r="N54" s="706"/>
      <c r="O54" s="706"/>
      <c r="P54" s="706"/>
      <c r="Q54" s="706"/>
      <c r="R54" s="706"/>
      <c r="S54" s="706"/>
      <c r="T54" s="706"/>
      <c r="U54" s="706"/>
      <c r="V54" s="706"/>
      <c r="W54" s="706"/>
      <c r="X54" s="706"/>
      <c r="Y54" s="706"/>
      <c r="Z54" s="706"/>
      <c r="AA54" s="706"/>
      <c r="AB54" s="706"/>
      <c r="AC54" s="706"/>
      <c r="AD54" s="706"/>
      <c r="AE54" s="706"/>
      <c r="AF54" s="706"/>
    </row>
    <row r="55" spans="1:32" ht="7.5" customHeight="1" x14ac:dyDescent="0.25">
      <c r="B55" s="172"/>
      <c r="C55" s="172"/>
      <c r="D55" s="706"/>
      <c r="E55" s="706"/>
      <c r="F55" s="706"/>
      <c r="G55" s="706"/>
      <c r="H55" s="706"/>
      <c r="I55" s="706"/>
      <c r="J55" s="706"/>
      <c r="K55" s="706"/>
      <c r="L55" s="706"/>
      <c r="M55" s="706"/>
      <c r="N55" s="706"/>
      <c r="O55" s="706"/>
      <c r="P55" s="706"/>
      <c r="Q55" s="706"/>
      <c r="R55" s="706"/>
      <c r="S55" s="706"/>
      <c r="T55" s="706"/>
      <c r="U55" s="706"/>
      <c r="V55" s="706"/>
      <c r="W55" s="706"/>
      <c r="X55" s="706"/>
      <c r="Y55" s="706"/>
      <c r="Z55" s="706"/>
      <c r="AA55" s="706"/>
      <c r="AB55" s="706"/>
      <c r="AC55" s="706"/>
      <c r="AD55" s="706"/>
      <c r="AE55" s="706"/>
      <c r="AF55" s="706"/>
    </row>
    <row r="56" spans="1:32" ht="9.75" customHeight="1" x14ac:dyDescent="0.25">
      <c r="B56" s="172"/>
      <c r="C56" s="172"/>
      <c r="D56" s="706"/>
      <c r="E56" s="706"/>
      <c r="F56" s="706"/>
      <c r="G56" s="706"/>
      <c r="H56" s="706"/>
      <c r="I56" s="706"/>
      <c r="J56" s="706"/>
      <c r="K56" s="706"/>
      <c r="L56" s="706"/>
      <c r="M56" s="706"/>
      <c r="N56" s="706"/>
      <c r="O56" s="706"/>
      <c r="P56" s="706"/>
      <c r="Q56" s="706"/>
      <c r="R56" s="706"/>
      <c r="S56" s="706"/>
      <c r="T56" s="706"/>
      <c r="U56" s="706"/>
      <c r="V56" s="706"/>
      <c r="W56" s="706"/>
      <c r="X56" s="706"/>
      <c r="Y56" s="706"/>
      <c r="Z56" s="706"/>
      <c r="AA56" s="706"/>
      <c r="AB56" s="706"/>
      <c r="AC56" s="706"/>
      <c r="AD56" s="706"/>
      <c r="AE56" s="706"/>
      <c r="AF56" s="706"/>
    </row>
    <row r="57" spans="1:32" ht="11.25" customHeight="1" x14ac:dyDescent="0.25">
      <c r="B57" s="172"/>
      <c r="C57" s="172"/>
      <c r="D57" s="706"/>
      <c r="E57" s="706"/>
      <c r="F57" s="706"/>
      <c r="G57" s="706"/>
      <c r="H57" s="706"/>
      <c r="I57" s="706"/>
      <c r="J57" s="706"/>
      <c r="K57" s="706"/>
      <c r="L57" s="706"/>
      <c r="M57" s="706"/>
      <c r="N57" s="706"/>
      <c r="O57" s="706"/>
      <c r="P57" s="706"/>
      <c r="Q57" s="706"/>
      <c r="R57" s="706"/>
      <c r="S57" s="706"/>
      <c r="T57" s="706"/>
      <c r="U57" s="706"/>
      <c r="V57" s="706"/>
      <c r="W57" s="706"/>
      <c r="X57" s="706"/>
      <c r="Y57" s="706"/>
      <c r="Z57" s="706"/>
      <c r="AA57" s="706"/>
      <c r="AB57" s="706"/>
      <c r="AC57" s="706"/>
      <c r="AD57" s="706"/>
      <c r="AE57" s="706"/>
      <c r="AF57" s="706"/>
    </row>
    <row r="58" spans="1:32" ht="14.25" customHeight="1" x14ac:dyDescent="0.25">
      <c r="B58" s="172"/>
      <c r="C58" s="172"/>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row>
    <row r="59" spans="1:32" ht="14.25" customHeight="1" x14ac:dyDescent="0.25">
      <c r="B59" s="172"/>
      <c r="C59" s="172"/>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706"/>
      <c r="AB59" s="706"/>
      <c r="AC59" s="706"/>
      <c r="AD59" s="706"/>
      <c r="AE59" s="706"/>
      <c r="AF59" s="706"/>
    </row>
    <row r="60" spans="1:32" x14ac:dyDescent="0.25">
      <c r="B60" s="172"/>
      <c r="C60" s="172"/>
      <c r="D60" s="706"/>
      <c r="E60" s="706"/>
      <c r="F60" s="706"/>
      <c r="G60" s="706"/>
      <c r="H60" s="706"/>
      <c r="I60" s="706"/>
      <c r="J60" s="706"/>
      <c r="K60" s="706"/>
      <c r="L60" s="706"/>
      <c r="M60" s="706"/>
      <c r="N60" s="706"/>
      <c r="O60" s="706"/>
      <c r="P60" s="706"/>
      <c r="Q60" s="706"/>
      <c r="R60" s="706"/>
      <c r="S60" s="706"/>
      <c r="T60" s="706"/>
      <c r="U60" s="706"/>
      <c r="V60" s="706"/>
      <c r="W60" s="706"/>
      <c r="X60" s="706"/>
      <c r="Y60" s="706"/>
      <c r="Z60" s="706"/>
      <c r="AA60" s="706"/>
      <c r="AB60" s="706"/>
      <c r="AC60" s="706"/>
      <c r="AD60" s="706"/>
      <c r="AE60" s="706"/>
      <c r="AF60" s="706"/>
    </row>
    <row r="61" spans="1:32" x14ac:dyDescent="0.25">
      <c r="B61" s="131"/>
      <c r="C61" s="131"/>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ht="4.5" customHeight="1" x14ac:dyDescent="0.25"/>
    <row r="63" spans="1:32" x14ac:dyDescent="0.25">
      <c r="B63" s="172">
        <f>+B53+0.01</f>
        <v>4.0199999999999996</v>
      </c>
      <c r="C63" s="172"/>
      <c r="D63" s="453" t="s">
        <v>555</v>
      </c>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row>
    <row r="64" spans="1:32" x14ac:dyDescent="0.25">
      <c r="B64" s="172"/>
      <c r="C64" s="172"/>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row>
    <row r="65" spans="1:32" ht="4.5" customHeight="1" x14ac:dyDescent="0.25"/>
    <row r="66" spans="1:32" ht="15.75" x14ac:dyDescent="0.25">
      <c r="A66" s="58">
        <f>+A52+1</f>
        <v>5</v>
      </c>
      <c r="B66" s="182" t="s">
        <v>531</v>
      </c>
      <c r="C66" s="182"/>
      <c r="D66" s="182"/>
      <c r="E66" s="182"/>
      <c r="F66" s="182"/>
      <c r="G66" s="182"/>
      <c r="H66" s="182"/>
      <c r="I66" s="182"/>
      <c r="J66" s="182"/>
      <c r="K66" s="182"/>
      <c r="L66" s="182"/>
      <c r="M66" s="182"/>
      <c r="N66" s="182"/>
      <c r="O66" s="182"/>
      <c r="P66" s="182"/>
      <c r="Q66" s="182"/>
      <c r="R66" s="182"/>
      <c r="S66" s="182"/>
      <c r="T66" s="182"/>
      <c r="U66" s="182"/>
    </row>
    <row r="67" spans="1:32" x14ac:dyDescent="0.25">
      <c r="B67" s="456" t="s">
        <v>532</v>
      </c>
      <c r="C67" s="456"/>
      <c r="D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1:32" ht="13.5" customHeight="1" x14ac:dyDescent="0.25">
      <c r="B68" s="172">
        <f>+A66+0.01</f>
        <v>5.01</v>
      </c>
      <c r="C68" s="172"/>
      <c r="D68" s="286" t="s">
        <v>533</v>
      </c>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row>
    <row r="69" spans="1:32" ht="13.5" customHeight="1" x14ac:dyDescent="0.25">
      <c r="B69" s="172"/>
      <c r="C69" s="172"/>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row>
    <row r="70" spans="1:32" ht="12.75" customHeight="1" x14ac:dyDescent="0.25">
      <c r="B70" s="172">
        <f>+B68+0.01</f>
        <v>5.0199999999999996</v>
      </c>
      <c r="C70" s="172"/>
      <c r="D70" s="286" t="s">
        <v>682</v>
      </c>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row>
    <row r="71" spans="1:32" ht="12.75" customHeight="1" x14ac:dyDescent="0.25">
      <c r="B71" s="172"/>
      <c r="C71" s="172"/>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row>
    <row r="72" spans="1:32" ht="12.75" customHeight="1" x14ac:dyDescent="0.25">
      <c r="B72" s="172"/>
      <c r="C72" s="172"/>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row>
    <row r="73" spans="1:32" ht="4.5" customHeight="1" x14ac:dyDescent="0.25"/>
    <row r="74" spans="1:32" ht="15.75" customHeight="1" x14ac:dyDescent="0.25">
      <c r="A74" s="58">
        <f>+A66+1</f>
        <v>6</v>
      </c>
      <c r="B74" s="182" t="s">
        <v>534</v>
      </c>
      <c r="C74" s="182"/>
      <c r="D74" s="182"/>
      <c r="E74" s="182"/>
      <c r="F74" s="182"/>
      <c r="G74" s="182"/>
      <c r="H74" s="182"/>
      <c r="I74" s="182"/>
      <c r="J74" s="182"/>
      <c r="K74" s="182"/>
      <c r="L74" s="182"/>
      <c r="M74" s="182"/>
      <c r="N74" s="182"/>
      <c r="O74" s="182"/>
      <c r="P74" s="81"/>
      <c r="Q74" s="81"/>
      <c r="R74" s="81"/>
      <c r="S74" s="81"/>
      <c r="T74" s="81"/>
      <c r="U74" s="81"/>
    </row>
    <row r="75" spans="1:32" s="22" customFormat="1" ht="12.75" customHeight="1" x14ac:dyDescent="0.25">
      <c r="B75" s="286" t="s">
        <v>535</v>
      </c>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row>
    <row r="76" spans="1:32" s="22" customFormat="1" ht="12.75" customHeight="1" x14ac:dyDescent="0.25">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row>
    <row r="77" spans="1:32" ht="4.5" customHeight="1" x14ac:dyDescent="0.25"/>
    <row r="78" spans="1:32" ht="15.75" customHeight="1" x14ac:dyDescent="0.25">
      <c r="A78" s="58">
        <f>+A74+1</f>
        <v>7</v>
      </c>
      <c r="B78" s="182" t="s">
        <v>536</v>
      </c>
      <c r="C78" s="182"/>
      <c r="D78" s="182"/>
      <c r="E78" s="182"/>
      <c r="F78" s="182"/>
      <c r="G78" s="182"/>
      <c r="H78" s="182"/>
      <c r="I78" s="182"/>
      <c r="J78" s="182"/>
      <c r="K78" s="182"/>
      <c r="L78" s="182"/>
      <c r="M78" s="182"/>
      <c r="N78" s="182"/>
      <c r="O78" s="182"/>
      <c r="P78" s="182"/>
      <c r="Q78" s="182"/>
    </row>
    <row r="79" spans="1:32" ht="12" customHeight="1" x14ac:dyDescent="0.25">
      <c r="B79" s="286" t="s">
        <v>537</v>
      </c>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row>
    <row r="80" spans="1:32" ht="12" customHeight="1" x14ac:dyDescent="0.25">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row>
    <row r="81" spans="1:32" ht="12" customHeight="1" x14ac:dyDescent="0.25">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row>
    <row r="82" spans="1:32" ht="12" customHeight="1" x14ac:dyDescent="0.25">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ht="4.5" customHeight="1" x14ac:dyDescent="0.25"/>
    <row r="84" spans="1:32" ht="15.75" x14ac:dyDescent="0.25">
      <c r="A84" s="58">
        <f>+A78+1</f>
        <v>8</v>
      </c>
      <c r="B84" s="182" t="s">
        <v>538</v>
      </c>
      <c r="C84" s="182"/>
      <c r="D84" s="182"/>
      <c r="E84" s="182"/>
      <c r="F84" s="182"/>
      <c r="G84" s="182"/>
      <c r="H84" s="182"/>
      <c r="I84" s="182"/>
      <c r="J84" s="182"/>
      <c r="K84" s="182"/>
      <c r="L84" s="182"/>
      <c r="M84" s="182"/>
      <c r="N84" s="182"/>
      <c r="O84" s="182"/>
    </row>
    <row r="85" spans="1:32" x14ac:dyDescent="0.25">
      <c r="B85" s="456" t="s">
        <v>539</v>
      </c>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row>
    <row r="86" spans="1:32" x14ac:dyDescent="0.25">
      <c r="B86" s="172">
        <f>+A84+0.01</f>
        <v>8.01</v>
      </c>
      <c r="C86" s="172"/>
      <c r="D86" s="458" t="s">
        <v>540</v>
      </c>
      <c r="E86" s="458"/>
      <c r="F86" s="458"/>
      <c r="G86" s="458"/>
      <c r="H86" s="458"/>
      <c r="I86" s="458"/>
      <c r="J86" s="458"/>
      <c r="K86" s="458"/>
      <c r="L86" s="458"/>
      <c r="M86" s="458"/>
      <c r="N86" s="458"/>
      <c r="O86" s="458"/>
      <c r="P86" s="458"/>
      <c r="Q86" s="458"/>
      <c r="R86" s="458"/>
      <c r="S86" s="79"/>
      <c r="T86" s="79"/>
      <c r="U86" s="79"/>
      <c r="V86" s="79"/>
      <c r="W86" s="79"/>
      <c r="X86" s="79"/>
      <c r="Y86" s="79"/>
      <c r="Z86" s="79"/>
      <c r="AA86" s="79"/>
      <c r="AB86" s="79"/>
      <c r="AC86" s="79"/>
      <c r="AD86" s="79"/>
      <c r="AE86" s="79"/>
      <c r="AF86" s="79"/>
    </row>
    <row r="87" spans="1:32" ht="15" customHeight="1" x14ac:dyDescent="0.25">
      <c r="B87" s="172">
        <f>+B86+0.01</f>
        <v>8.02</v>
      </c>
      <c r="C87" s="172"/>
      <c r="D87" s="458" t="s">
        <v>541</v>
      </c>
      <c r="E87" s="458"/>
      <c r="F87" s="458"/>
      <c r="G87" s="458"/>
      <c r="H87" s="458"/>
      <c r="I87" s="458"/>
      <c r="J87" s="458"/>
      <c r="K87" s="458"/>
      <c r="L87" s="458"/>
      <c r="M87" s="458"/>
      <c r="N87" s="458"/>
      <c r="O87" s="458"/>
      <c r="P87" s="458"/>
      <c r="Q87" s="458"/>
      <c r="R87" s="458"/>
      <c r="S87" s="458"/>
      <c r="T87" s="458"/>
      <c r="U87" s="458"/>
      <c r="V87" s="79"/>
      <c r="W87" s="79"/>
      <c r="X87" s="79"/>
      <c r="Y87" s="79"/>
      <c r="Z87" s="79"/>
      <c r="AA87" s="79"/>
      <c r="AB87" s="79"/>
      <c r="AC87" s="79"/>
      <c r="AD87" s="79"/>
      <c r="AE87" s="79"/>
      <c r="AF87" s="79"/>
    </row>
    <row r="88" spans="1:32" x14ac:dyDescent="0.25">
      <c r="B88" s="172">
        <f>+B87+0.01</f>
        <v>8.0299999999999994</v>
      </c>
      <c r="C88" s="172"/>
      <c r="D88" s="481" t="s">
        <v>724</v>
      </c>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82"/>
    </row>
    <row r="89" spans="1:32" ht="12.75" customHeight="1" x14ac:dyDescent="0.25">
      <c r="B89" s="172">
        <f>+B88+0.01</f>
        <v>8.0399999999999991</v>
      </c>
      <c r="C89" s="172"/>
      <c r="D89" s="472" t="s">
        <v>725</v>
      </c>
      <c r="E89" s="472"/>
      <c r="F89" s="472"/>
      <c r="G89" s="472"/>
      <c r="H89" s="472"/>
      <c r="I89" s="472"/>
      <c r="J89" s="472"/>
      <c r="K89" s="472"/>
      <c r="L89" s="472"/>
      <c r="M89" s="472"/>
      <c r="N89" s="472"/>
      <c r="O89" s="472"/>
      <c r="P89" s="472"/>
      <c r="Q89" s="472"/>
      <c r="R89" s="472"/>
      <c r="S89" s="472"/>
      <c r="T89" s="472"/>
      <c r="U89" s="472"/>
      <c r="V89" s="472"/>
      <c r="W89" s="472"/>
      <c r="X89" s="472"/>
      <c r="Y89" s="472"/>
      <c r="Z89" s="472"/>
      <c r="AA89" s="472"/>
      <c r="AB89" s="472"/>
      <c r="AC89" s="472"/>
      <c r="AD89" s="472"/>
      <c r="AE89" s="472"/>
      <c r="AF89" s="472"/>
    </row>
    <row r="90" spans="1:32" ht="12.75" customHeight="1" x14ac:dyDescent="0.25">
      <c r="B90" s="172"/>
      <c r="C90" s="172"/>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472"/>
      <c r="AB90" s="472"/>
      <c r="AC90" s="472"/>
      <c r="AD90" s="472"/>
      <c r="AE90" s="472"/>
      <c r="AF90" s="472"/>
    </row>
    <row r="91" spans="1:32" ht="14.25" customHeight="1" x14ac:dyDescent="0.25">
      <c r="B91" s="172">
        <f>+B89+0.01</f>
        <v>8.0499999999999989</v>
      </c>
      <c r="C91" s="172"/>
      <c r="D91" s="707" t="s">
        <v>726</v>
      </c>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row>
    <row r="92" spans="1:32" ht="6" customHeight="1" x14ac:dyDescent="0.25">
      <c r="B92" s="172"/>
      <c r="C92" s="172"/>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row>
    <row r="93" spans="1:32" ht="14.25" customHeight="1" x14ac:dyDescent="0.25">
      <c r="B93" s="172"/>
      <c r="C93" s="172"/>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row>
    <row r="94" spans="1:32" ht="14.25" customHeight="1" x14ac:dyDescent="0.25">
      <c r="B94" s="172"/>
      <c r="C94" s="172"/>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row>
    <row r="95" spans="1:32" ht="3.75" customHeight="1" x14ac:dyDescent="0.25">
      <c r="B95" s="172"/>
      <c r="C95" s="172"/>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row>
    <row r="96" spans="1:32" ht="14.25" customHeight="1" x14ac:dyDescent="0.25">
      <c r="B96" s="172"/>
      <c r="C96" s="172"/>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row>
    <row r="97" spans="1:32" ht="14.25" customHeight="1" x14ac:dyDescent="0.25">
      <c r="B97" s="172"/>
      <c r="C97" s="172"/>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row>
    <row r="98" spans="1:32" ht="12.75" customHeight="1" x14ac:dyDescent="0.25">
      <c r="B98" s="172">
        <f>+B91+0.01</f>
        <v>8.0599999999999987</v>
      </c>
      <c r="C98" s="172"/>
      <c r="D98" s="707" t="s">
        <v>727</v>
      </c>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row>
    <row r="99" spans="1:32" ht="12.75" customHeight="1" x14ac:dyDescent="0.25">
      <c r="B99" s="172"/>
      <c r="C99" s="172"/>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row>
    <row r="100" spans="1:32" ht="12.75" customHeight="1" x14ac:dyDescent="0.25">
      <c r="B100" s="172"/>
      <c r="C100" s="172"/>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row>
    <row r="101" spans="1:32" ht="12.75" customHeight="1" x14ac:dyDescent="0.25">
      <c r="B101" s="172">
        <f>+B98+0.01</f>
        <v>8.0699999999999985</v>
      </c>
      <c r="C101" s="172"/>
      <c r="D101" s="707" t="s">
        <v>728</v>
      </c>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row>
    <row r="102" spans="1:32" ht="6.75" customHeight="1" x14ac:dyDescent="0.25">
      <c r="B102" s="172"/>
      <c r="C102" s="172"/>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row>
    <row r="103" spans="1:32" ht="12.75" customHeight="1" x14ac:dyDescent="0.25">
      <c r="B103" s="172"/>
      <c r="C103" s="172"/>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row>
    <row r="104" spans="1:32" x14ac:dyDescent="0.25">
      <c r="B104" s="172">
        <f>+B101+0.01</f>
        <v>8.0799999999999983</v>
      </c>
      <c r="C104" s="172"/>
      <c r="D104" s="707" t="s">
        <v>547</v>
      </c>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row>
    <row r="105" spans="1:32" x14ac:dyDescent="0.25">
      <c r="B105" s="172"/>
      <c r="C105" s="172"/>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row>
    <row r="106" spans="1:32" ht="3.75" customHeight="1" x14ac:dyDescent="0.25"/>
    <row r="107" spans="1:32" x14ac:dyDescent="0.25">
      <c r="A107" s="58">
        <f>+A84+1</f>
        <v>9</v>
      </c>
      <c r="B107" s="249" t="s">
        <v>550</v>
      </c>
      <c r="C107" s="249"/>
      <c r="D107" s="249"/>
      <c r="E107" s="249"/>
      <c r="F107" s="249"/>
      <c r="G107" s="249"/>
      <c r="H107" s="249"/>
      <c r="I107" s="249"/>
      <c r="J107" s="249"/>
      <c r="K107" s="249"/>
      <c r="L107" s="249"/>
      <c r="M107" s="249"/>
      <c r="N107" s="249"/>
      <c r="O107" s="249"/>
      <c r="P107" s="249"/>
      <c r="Q107" s="1"/>
    </row>
    <row r="108" spans="1:32" ht="15" customHeight="1" x14ac:dyDescent="0.25">
      <c r="B108" s="286" t="s">
        <v>551</v>
      </c>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row>
    <row r="109" spans="1:32" ht="3.75" customHeight="1" x14ac:dyDescent="0.25"/>
    <row r="110" spans="1:32" x14ac:dyDescent="0.25">
      <c r="A110" s="21">
        <f>+A107+1</f>
        <v>10</v>
      </c>
      <c r="B110" s="145" t="s">
        <v>552</v>
      </c>
      <c r="C110" s="145"/>
      <c r="D110" s="145"/>
      <c r="E110" s="145"/>
      <c r="F110" s="145"/>
      <c r="G110" s="145"/>
      <c r="H110" s="145"/>
      <c r="I110" s="145"/>
      <c r="J110" s="145"/>
      <c r="K110" s="145"/>
      <c r="L110" s="145"/>
      <c r="M110" s="145"/>
      <c r="N110" s="145"/>
      <c r="O110" s="145"/>
      <c r="P110" s="145"/>
    </row>
    <row r="111" spans="1:32" x14ac:dyDescent="0.25">
      <c r="B111" s="286" t="s">
        <v>553</v>
      </c>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row>
    <row r="113" spans="4:29" x14ac:dyDescent="0.2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row>
    <row r="114" spans="4:29" x14ac:dyDescent="0.2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row>
    <row r="115" spans="4:29" x14ac:dyDescent="0.2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row>
    <row r="116" spans="4:29" ht="7.5" customHeight="1" x14ac:dyDescent="0.25">
      <c r="D116" s="140" t="s">
        <v>291</v>
      </c>
      <c r="E116" s="140"/>
      <c r="F116" s="140"/>
      <c r="G116" s="140"/>
      <c r="H116" s="140"/>
      <c r="I116" s="140"/>
      <c r="J116" s="140"/>
      <c r="K116" s="140"/>
      <c r="L116" s="140" t="s">
        <v>4</v>
      </c>
      <c r="M116" s="140"/>
      <c r="N116" s="140"/>
      <c r="O116" s="140"/>
      <c r="P116" s="140"/>
      <c r="Q116" s="140"/>
      <c r="R116" s="140"/>
      <c r="S116" s="140"/>
      <c r="T116" s="140"/>
      <c r="U116" s="140" t="s">
        <v>292</v>
      </c>
      <c r="V116" s="140"/>
      <c r="W116" s="140"/>
      <c r="X116" s="140"/>
      <c r="Y116" s="140"/>
      <c r="Z116" s="140"/>
      <c r="AA116" s="140"/>
      <c r="AB116" s="140"/>
      <c r="AC116" s="140"/>
    </row>
  </sheetData>
  <sheetProtection algorithmName="SHA-512" hashValue="Sd4lknHMM4qt2+dodi2/s6eCrh1zdmVOQBADOHvSiLBvdVGenbWXTkQjwSl1NmGqYvI5yiZpCiZDhUSj42AEOg==" saltValue="3i8CJsws/rlW9tfM9Jr6fA==" spinCount="100000" sheet="1" objects="1" scenarios="1"/>
  <mergeCells count="74">
    <mergeCell ref="D116:K116"/>
    <mergeCell ref="L116:T116"/>
    <mergeCell ref="U116:AC116"/>
    <mergeCell ref="B110:P110"/>
    <mergeCell ref="B111:AA111"/>
    <mergeCell ref="D113:K115"/>
    <mergeCell ref="L113:T115"/>
    <mergeCell ref="U113:AC115"/>
    <mergeCell ref="B104:C105"/>
    <mergeCell ref="D104:AF105"/>
    <mergeCell ref="B107:P107"/>
    <mergeCell ref="B108:AA108"/>
    <mergeCell ref="B98:C100"/>
    <mergeCell ref="D98:AF100"/>
    <mergeCell ref="B101:C103"/>
    <mergeCell ref="D101:AF103"/>
    <mergeCell ref="D91:AF97"/>
    <mergeCell ref="B91:C97"/>
    <mergeCell ref="B88:C88"/>
    <mergeCell ref="D88:AE88"/>
    <mergeCell ref="D89:AF90"/>
    <mergeCell ref="B89:C90"/>
    <mergeCell ref="B85:Z85"/>
    <mergeCell ref="B86:C86"/>
    <mergeCell ref="D86:R86"/>
    <mergeCell ref="B87:C87"/>
    <mergeCell ref="D87:U87"/>
    <mergeCell ref="B78:Q78"/>
    <mergeCell ref="B79:AF82"/>
    <mergeCell ref="B84:O84"/>
    <mergeCell ref="B74:O74"/>
    <mergeCell ref="B75:AF76"/>
    <mergeCell ref="B66:U66"/>
    <mergeCell ref="B67:Z67"/>
    <mergeCell ref="B68:C69"/>
    <mergeCell ref="D68:AF69"/>
    <mergeCell ref="D70:AF72"/>
    <mergeCell ref="B70:C72"/>
    <mergeCell ref="B52:U52"/>
    <mergeCell ref="D53:AF60"/>
    <mergeCell ref="B53:C60"/>
    <mergeCell ref="D63:AF64"/>
    <mergeCell ref="B63:C64"/>
    <mergeCell ref="B49:C50"/>
    <mergeCell ref="D49:H50"/>
    <mergeCell ref="I49:U49"/>
    <mergeCell ref="I50:U50"/>
    <mergeCell ref="B45:P45"/>
    <mergeCell ref="B46:C48"/>
    <mergeCell ref="D46:H48"/>
    <mergeCell ref="I46:U46"/>
    <mergeCell ref="I47:U47"/>
    <mergeCell ref="I48:U48"/>
    <mergeCell ref="D38:AF43"/>
    <mergeCell ref="B38:C43"/>
    <mergeCell ref="B34:AF35"/>
    <mergeCell ref="D36:AF37"/>
    <mergeCell ref="B36:C37"/>
    <mergeCell ref="B33:J33"/>
    <mergeCell ref="B22:AF25"/>
    <mergeCell ref="B27:H27"/>
    <mergeCell ref="B28:K28"/>
    <mergeCell ref="B29:C29"/>
    <mergeCell ref="B30:C30"/>
    <mergeCell ref="E2:AF2"/>
    <mergeCell ref="B31:C31"/>
    <mergeCell ref="D29:S29"/>
    <mergeCell ref="D30:S30"/>
    <mergeCell ref="D31:AB31"/>
    <mergeCell ref="A4:J4"/>
    <mergeCell ref="B6:AF12"/>
    <mergeCell ref="B14:AF16"/>
    <mergeCell ref="B18:AF18"/>
    <mergeCell ref="D20:AC20"/>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 Klauzula informacyjna RODO; wyd. 2 z dn. 01.01.2024&amp;C&amp;G&amp;R&amp;G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51" t="s">
        <v>570</v>
      </c>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row>
    <row r="3" spans="1:29" x14ac:dyDescent="0.2">
      <c r="A3" s="4">
        <v>1</v>
      </c>
      <c r="B3" s="709" t="s">
        <v>571</v>
      </c>
      <c r="C3" s="709"/>
      <c r="D3" s="709"/>
      <c r="E3" s="709"/>
      <c r="F3" s="709"/>
      <c r="G3" s="709"/>
      <c r="H3" s="709"/>
      <c r="I3" s="709"/>
      <c r="J3" s="709"/>
      <c r="K3" s="709"/>
      <c r="L3" s="709"/>
      <c r="M3" s="709"/>
      <c r="N3" s="709"/>
      <c r="O3" s="709"/>
      <c r="P3" s="709"/>
      <c r="Q3" s="709"/>
      <c r="R3" s="709"/>
      <c r="S3" s="709"/>
      <c r="T3" s="709"/>
      <c r="U3" s="709"/>
      <c r="V3" s="709"/>
      <c r="W3" s="709"/>
      <c r="X3" s="709"/>
      <c r="Y3" s="709"/>
      <c r="Z3" s="709"/>
      <c r="AB3" s="708"/>
      <c r="AC3" s="708"/>
    </row>
    <row r="4" spans="1:29" x14ac:dyDescent="0.2">
      <c r="A4" s="4">
        <f>+A3+1</f>
        <v>2</v>
      </c>
      <c r="B4" s="709" t="s">
        <v>572</v>
      </c>
      <c r="C4" s="709"/>
      <c r="D4" s="709"/>
      <c r="E4" s="709"/>
      <c r="F4" s="709"/>
      <c r="G4" s="709"/>
      <c r="H4" s="709"/>
      <c r="I4" s="709"/>
      <c r="J4" s="709"/>
      <c r="K4" s="709"/>
      <c r="L4" s="709"/>
      <c r="M4" s="709"/>
      <c r="N4" s="709"/>
      <c r="O4" s="709"/>
      <c r="P4" s="709"/>
      <c r="Q4" s="709"/>
      <c r="R4" s="709"/>
      <c r="S4" s="709"/>
      <c r="T4" s="709"/>
      <c r="U4" s="709"/>
      <c r="V4" s="709"/>
      <c r="W4" s="709"/>
      <c r="X4" s="709"/>
      <c r="Y4" s="709"/>
      <c r="Z4" s="709"/>
      <c r="AB4" s="708"/>
      <c r="AC4" s="708"/>
    </row>
    <row r="5" spans="1:29" x14ac:dyDescent="0.2">
      <c r="A5" s="4">
        <f t="shared" ref="A5:A7" si="0">+A4+1</f>
        <v>3</v>
      </c>
      <c r="B5" s="709" t="s">
        <v>573</v>
      </c>
      <c r="C5" s="709"/>
      <c r="D5" s="709"/>
      <c r="E5" s="709"/>
      <c r="F5" s="709"/>
      <c r="G5" s="709"/>
      <c r="H5" s="709"/>
      <c r="I5" s="709"/>
      <c r="J5" s="709"/>
      <c r="K5" s="709"/>
      <c r="L5" s="709"/>
      <c r="M5" s="709"/>
      <c r="N5" s="709"/>
      <c r="O5" s="709"/>
      <c r="P5" s="709"/>
      <c r="Q5" s="709"/>
      <c r="R5" s="709"/>
      <c r="S5" s="709"/>
      <c r="T5" s="709"/>
      <c r="U5" s="709"/>
      <c r="V5" s="709"/>
      <c r="W5" s="709"/>
      <c r="X5" s="709"/>
      <c r="Y5" s="709"/>
      <c r="Z5" s="709"/>
      <c r="AB5" s="708"/>
      <c r="AC5" s="708"/>
    </row>
    <row r="6" spans="1:29" x14ac:dyDescent="0.2">
      <c r="A6" s="4">
        <f t="shared" si="0"/>
        <v>4</v>
      </c>
      <c r="B6" s="709" t="s">
        <v>430</v>
      </c>
      <c r="C6" s="709"/>
      <c r="D6" s="709"/>
      <c r="E6" s="709"/>
      <c r="F6" s="709"/>
      <c r="G6" s="709"/>
      <c r="H6" s="709"/>
      <c r="I6" s="709"/>
      <c r="J6" s="709"/>
      <c r="K6" s="709"/>
      <c r="L6" s="709"/>
      <c r="M6" s="709"/>
      <c r="N6" s="709"/>
      <c r="O6" s="709"/>
      <c r="P6" s="709"/>
      <c r="Q6" s="709"/>
      <c r="R6" s="709"/>
      <c r="S6" s="709"/>
      <c r="T6" s="709"/>
      <c r="U6" s="709"/>
      <c r="V6" s="709"/>
      <c r="W6" s="709"/>
      <c r="X6" s="709"/>
      <c r="Y6" s="709"/>
      <c r="Z6" s="709"/>
      <c r="AB6" s="708"/>
      <c r="AC6" s="708"/>
    </row>
    <row r="7" spans="1:29" x14ac:dyDescent="0.2">
      <c r="A7" s="4">
        <f t="shared" si="0"/>
        <v>5</v>
      </c>
      <c r="B7" s="709" t="s">
        <v>574</v>
      </c>
      <c r="C7" s="709"/>
      <c r="D7" s="709"/>
      <c r="E7" s="709"/>
      <c r="F7" s="709"/>
      <c r="G7" s="709"/>
      <c r="H7" s="709"/>
      <c r="I7" s="709"/>
      <c r="J7" s="709"/>
      <c r="K7" s="709"/>
      <c r="L7" s="709"/>
      <c r="M7" s="709"/>
      <c r="N7" s="709"/>
      <c r="O7" s="709"/>
      <c r="P7" s="709"/>
      <c r="Q7" s="709"/>
      <c r="R7" s="709"/>
      <c r="S7" s="709"/>
      <c r="T7" s="709"/>
      <c r="U7" s="709"/>
      <c r="V7" s="709"/>
      <c r="W7" s="709"/>
      <c r="X7" s="709"/>
      <c r="Y7" s="709"/>
      <c r="Z7" s="709"/>
      <c r="AB7" s="708"/>
      <c r="AC7" s="708"/>
    </row>
    <row r="8" spans="1:29" x14ac:dyDescent="0.2">
      <c r="B8" s="172">
        <f>+A7+0.01</f>
        <v>5.01</v>
      </c>
      <c r="C8" s="172"/>
      <c r="D8" s="709" t="s">
        <v>575</v>
      </c>
      <c r="E8" s="709"/>
      <c r="F8" s="709"/>
      <c r="G8" s="709"/>
      <c r="H8" s="709"/>
      <c r="I8" s="709"/>
      <c r="J8" s="709"/>
      <c r="K8" s="709"/>
      <c r="L8" s="709"/>
      <c r="M8" s="709"/>
      <c r="N8" s="709"/>
      <c r="O8" s="709"/>
      <c r="P8" s="709"/>
      <c r="Q8" s="709"/>
      <c r="R8" s="709"/>
      <c r="S8" s="709"/>
      <c r="T8" s="709"/>
      <c r="U8" s="709"/>
      <c r="V8" s="709"/>
      <c r="W8" s="709"/>
      <c r="X8" s="709"/>
      <c r="Y8" s="709"/>
      <c r="Z8" s="709"/>
      <c r="AB8" s="708"/>
      <c r="AC8" s="708"/>
    </row>
    <row r="9" spans="1:29" x14ac:dyDescent="0.2">
      <c r="B9" s="172">
        <f>+B8+0.01</f>
        <v>5.0199999999999996</v>
      </c>
      <c r="C9" s="172"/>
      <c r="D9" s="709" t="s">
        <v>576</v>
      </c>
      <c r="E9" s="709"/>
      <c r="F9" s="709"/>
      <c r="G9" s="709"/>
      <c r="H9" s="709"/>
      <c r="I9" s="709"/>
      <c r="J9" s="709"/>
      <c r="K9" s="709"/>
      <c r="L9" s="709"/>
      <c r="M9" s="709"/>
      <c r="N9" s="709"/>
      <c r="O9" s="709"/>
      <c r="P9" s="709"/>
      <c r="Q9" s="709"/>
      <c r="R9" s="709"/>
      <c r="S9" s="709"/>
      <c r="T9" s="709"/>
      <c r="U9" s="709"/>
      <c r="V9" s="709"/>
      <c r="W9" s="709"/>
      <c r="X9" s="709"/>
      <c r="Y9" s="709"/>
      <c r="Z9" s="709"/>
      <c r="AB9" s="708"/>
      <c r="AC9" s="708"/>
    </row>
    <row r="10" spans="1:29" x14ac:dyDescent="0.2">
      <c r="B10" s="172">
        <f t="shared" ref="B10:B13" si="1">+B9+0.01</f>
        <v>5.0299999999999994</v>
      </c>
      <c r="C10" s="172"/>
      <c r="D10" s="709" t="s">
        <v>577</v>
      </c>
      <c r="E10" s="709"/>
      <c r="F10" s="709"/>
      <c r="G10" s="709"/>
      <c r="H10" s="709"/>
      <c r="I10" s="709"/>
      <c r="J10" s="709"/>
      <c r="K10" s="709"/>
      <c r="L10" s="709"/>
      <c r="M10" s="709"/>
      <c r="N10" s="709"/>
      <c r="O10" s="709"/>
      <c r="P10" s="709"/>
      <c r="Q10" s="709"/>
      <c r="R10" s="709"/>
      <c r="S10" s="709"/>
      <c r="T10" s="709"/>
      <c r="U10" s="709"/>
      <c r="V10" s="709"/>
      <c r="W10" s="709"/>
      <c r="X10" s="709"/>
      <c r="Y10" s="709"/>
      <c r="Z10" s="709"/>
      <c r="AB10" s="708"/>
      <c r="AC10" s="708"/>
    </row>
    <row r="11" spans="1:29" ht="12" customHeight="1" x14ac:dyDescent="0.2">
      <c r="B11" s="172">
        <f t="shared" si="1"/>
        <v>5.0399999999999991</v>
      </c>
      <c r="C11" s="172"/>
      <c r="D11" s="709" t="s">
        <v>578</v>
      </c>
      <c r="E11" s="709"/>
      <c r="F11" s="709"/>
      <c r="G11" s="709"/>
      <c r="H11" s="709"/>
      <c r="I11" s="709"/>
      <c r="J11" s="709"/>
      <c r="K11" s="709"/>
      <c r="L11" s="709"/>
      <c r="M11" s="709"/>
      <c r="N11" s="709"/>
      <c r="O11" s="709"/>
      <c r="P11" s="709"/>
      <c r="Q11" s="709"/>
      <c r="R11" s="709"/>
      <c r="S11" s="709"/>
      <c r="T11" s="709"/>
      <c r="U11" s="709"/>
      <c r="V11" s="709"/>
      <c r="W11" s="709"/>
      <c r="X11" s="709"/>
      <c r="Y11" s="709"/>
      <c r="Z11" s="709"/>
      <c r="AB11" s="708"/>
      <c r="AC11" s="708"/>
    </row>
    <row r="12" spans="1:29" ht="12" customHeight="1" x14ac:dyDescent="0.2">
      <c r="B12" s="172">
        <f t="shared" si="1"/>
        <v>5.0499999999999989</v>
      </c>
      <c r="C12" s="172"/>
      <c r="D12" s="709" t="s">
        <v>579</v>
      </c>
      <c r="E12" s="709"/>
      <c r="F12" s="709"/>
      <c r="G12" s="709"/>
      <c r="H12" s="709"/>
      <c r="I12" s="709"/>
      <c r="J12" s="709"/>
      <c r="K12" s="709"/>
      <c r="L12" s="709"/>
      <c r="M12" s="709"/>
      <c r="N12" s="709"/>
      <c r="O12" s="709"/>
      <c r="P12" s="709"/>
      <c r="Q12" s="709"/>
      <c r="R12" s="709"/>
      <c r="S12" s="709"/>
      <c r="T12" s="709"/>
      <c r="U12" s="709"/>
      <c r="V12" s="709"/>
      <c r="W12" s="709"/>
      <c r="X12" s="709"/>
      <c r="Y12" s="709"/>
      <c r="Z12" s="709"/>
      <c r="AB12" s="708"/>
      <c r="AC12" s="708"/>
    </row>
    <row r="13" spans="1:29" ht="12" customHeight="1" x14ac:dyDescent="0.2">
      <c r="B13" s="172">
        <f t="shared" si="1"/>
        <v>5.0599999999999987</v>
      </c>
      <c r="C13" s="172"/>
      <c r="D13" s="709" t="s">
        <v>580</v>
      </c>
      <c r="E13" s="709"/>
      <c r="F13" s="709"/>
      <c r="G13" s="709"/>
      <c r="H13" s="709"/>
      <c r="I13" s="709"/>
      <c r="J13" s="709"/>
      <c r="K13" s="709"/>
      <c r="L13" s="709"/>
      <c r="M13" s="709"/>
      <c r="N13" s="709"/>
      <c r="O13" s="709"/>
      <c r="P13" s="709"/>
      <c r="Q13" s="709"/>
      <c r="R13" s="709"/>
      <c r="S13" s="709"/>
      <c r="T13" s="709"/>
      <c r="U13" s="709"/>
      <c r="V13" s="709"/>
      <c r="W13" s="709"/>
      <c r="X13" s="709"/>
      <c r="Y13" s="709"/>
      <c r="Z13" s="709"/>
      <c r="AB13" s="708"/>
      <c r="AC13" s="708"/>
    </row>
    <row r="14" spans="1:29" x14ac:dyDescent="0.2">
      <c r="A14" s="4">
        <f>+A7+1</f>
        <v>6</v>
      </c>
      <c r="B14" s="709" t="s">
        <v>581</v>
      </c>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c r="AB14" s="708"/>
      <c r="AC14" s="708"/>
    </row>
    <row r="15" spans="1:29" x14ac:dyDescent="0.2">
      <c r="B15" s="172">
        <f>+A14+0.01</f>
        <v>6.01</v>
      </c>
      <c r="C15" s="172"/>
      <c r="D15" s="709" t="s">
        <v>582</v>
      </c>
      <c r="E15" s="709"/>
      <c r="F15" s="709"/>
      <c r="G15" s="709"/>
      <c r="H15" s="709"/>
      <c r="I15" s="709"/>
      <c r="J15" s="709"/>
      <c r="K15" s="709"/>
      <c r="L15" s="709"/>
      <c r="M15" s="709"/>
      <c r="N15" s="709"/>
      <c r="O15" s="709"/>
      <c r="P15" s="709"/>
      <c r="Q15" s="709"/>
      <c r="R15" s="709"/>
      <c r="S15" s="709"/>
      <c r="T15" s="709"/>
      <c r="U15" s="709"/>
      <c r="V15" s="709"/>
      <c r="W15" s="709"/>
      <c r="X15" s="709"/>
      <c r="Y15" s="709"/>
      <c r="Z15" s="709"/>
      <c r="AB15" s="708"/>
      <c r="AC15" s="708"/>
    </row>
    <row r="16" spans="1:29" x14ac:dyDescent="0.2">
      <c r="B16" s="172">
        <f>+B15+0.01</f>
        <v>6.02</v>
      </c>
      <c r="C16" s="172"/>
      <c r="D16" s="709" t="s">
        <v>583</v>
      </c>
      <c r="E16" s="709"/>
      <c r="F16" s="709"/>
      <c r="G16" s="709"/>
      <c r="H16" s="709"/>
      <c r="I16" s="709"/>
      <c r="J16" s="709"/>
      <c r="K16" s="709"/>
      <c r="L16" s="709"/>
      <c r="M16" s="709"/>
      <c r="N16" s="709"/>
      <c r="O16" s="709"/>
      <c r="P16" s="709"/>
      <c r="Q16" s="709"/>
      <c r="R16" s="709"/>
      <c r="S16" s="709"/>
      <c r="T16" s="709"/>
      <c r="U16" s="709"/>
      <c r="V16" s="709"/>
      <c r="W16" s="709"/>
      <c r="X16" s="709"/>
      <c r="Y16" s="709"/>
      <c r="Z16" s="709"/>
      <c r="AB16" s="708"/>
      <c r="AC16" s="708"/>
    </row>
    <row r="17" spans="1:29" x14ac:dyDescent="0.2">
      <c r="A17" s="4">
        <f>+A14+1</f>
        <v>7</v>
      </c>
      <c r="B17" s="709" t="s">
        <v>584</v>
      </c>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B17" s="708"/>
      <c r="AC17" s="708"/>
    </row>
    <row r="18" spans="1:29" x14ac:dyDescent="0.2">
      <c r="B18" s="172">
        <f>+A17+0.01</f>
        <v>7.01</v>
      </c>
      <c r="C18" s="172"/>
      <c r="D18" s="709" t="s">
        <v>582</v>
      </c>
      <c r="E18" s="709"/>
      <c r="F18" s="709"/>
      <c r="G18" s="709"/>
      <c r="H18" s="709"/>
      <c r="I18" s="709"/>
      <c r="J18" s="709"/>
      <c r="K18" s="709"/>
      <c r="L18" s="709"/>
      <c r="M18" s="709"/>
      <c r="N18" s="709"/>
      <c r="O18" s="709"/>
      <c r="P18" s="709"/>
      <c r="Q18" s="709"/>
      <c r="R18" s="709"/>
      <c r="S18" s="709"/>
      <c r="T18" s="709"/>
      <c r="U18" s="709"/>
      <c r="V18" s="709"/>
      <c r="W18" s="709"/>
      <c r="X18" s="709"/>
      <c r="Y18" s="709"/>
      <c r="Z18" s="709"/>
      <c r="AB18" s="708"/>
      <c r="AC18" s="708"/>
    </row>
    <row r="19" spans="1:29" x14ac:dyDescent="0.2">
      <c r="B19" s="172">
        <f>+B18+0.01</f>
        <v>7.02</v>
      </c>
      <c r="C19" s="172"/>
      <c r="D19" s="709" t="s">
        <v>586</v>
      </c>
      <c r="E19" s="709"/>
      <c r="F19" s="709"/>
      <c r="G19" s="709"/>
      <c r="H19" s="709"/>
      <c r="I19" s="709"/>
      <c r="J19" s="709"/>
      <c r="K19" s="709"/>
      <c r="L19" s="709"/>
      <c r="M19" s="709"/>
      <c r="N19" s="709"/>
      <c r="O19" s="709"/>
      <c r="P19" s="709"/>
      <c r="Q19" s="709"/>
      <c r="R19" s="709"/>
      <c r="S19" s="709"/>
      <c r="T19" s="709"/>
      <c r="U19" s="709"/>
      <c r="V19" s="709"/>
      <c r="W19" s="709"/>
      <c r="X19" s="709"/>
      <c r="Y19" s="709"/>
      <c r="Z19" s="709"/>
      <c r="AB19" s="708"/>
      <c r="AC19" s="708"/>
    </row>
    <row r="20" spans="1:29" x14ac:dyDescent="0.2">
      <c r="B20" s="172">
        <f t="shared" ref="B20:B21" si="2">+B19+0.01</f>
        <v>7.0299999999999994</v>
      </c>
      <c r="C20" s="172"/>
      <c r="D20" s="709" t="s">
        <v>485</v>
      </c>
      <c r="E20" s="709"/>
      <c r="F20" s="709"/>
      <c r="G20" s="709"/>
      <c r="H20" s="709"/>
      <c r="I20" s="709"/>
      <c r="J20" s="709"/>
      <c r="K20" s="709"/>
      <c r="L20" s="709"/>
      <c r="M20" s="709"/>
      <c r="N20" s="709"/>
      <c r="O20" s="709"/>
      <c r="P20" s="709"/>
      <c r="Q20" s="709"/>
      <c r="R20" s="709"/>
      <c r="S20" s="709"/>
      <c r="T20" s="709"/>
      <c r="U20" s="709"/>
      <c r="V20" s="709"/>
      <c r="W20" s="709"/>
      <c r="X20" s="709"/>
      <c r="Y20" s="709"/>
      <c r="Z20" s="709"/>
      <c r="AB20" s="708"/>
      <c r="AC20" s="708"/>
    </row>
    <row r="21" spans="1:29" x14ac:dyDescent="0.2">
      <c r="B21" s="172">
        <f t="shared" si="2"/>
        <v>7.0399999999999991</v>
      </c>
      <c r="C21" s="172"/>
      <c r="D21" s="709" t="s">
        <v>585</v>
      </c>
      <c r="E21" s="709"/>
      <c r="F21" s="709"/>
      <c r="G21" s="709"/>
      <c r="H21" s="709"/>
      <c r="I21" s="709"/>
      <c r="J21" s="709"/>
      <c r="K21" s="709"/>
      <c r="L21" s="709"/>
      <c r="M21" s="709"/>
      <c r="N21" s="709"/>
      <c r="O21" s="709"/>
      <c r="P21" s="709"/>
      <c r="Q21" s="709"/>
      <c r="R21" s="709"/>
      <c r="S21" s="709"/>
      <c r="T21" s="709"/>
      <c r="U21" s="709"/>
      <c r="V21" s="709"/>
      <c r="W21" s="709"/>
      <c r="X21" s="709"/>
      <c r="Y21" s="709"/>
      <c r="Z21" s="709"/>
      <c r="AB21" s="708"/>
      <c r="AC21" s="708"/>
    </row>
    <row r="22" spans="1:29" x14ac:dyDescent="0.2">
      <c r="A22" s="4">
        <f>+A17+1</f>
        <v>8</v>
      </c>
      <c r="B22" s="709" t="s">
        <v>587</v>
      </c>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c r="AB22" s="708"/>
      <c r="AC22" s="708"/>
    </row>
    <row r="23" spans="1:29" x14ac:dyDescent="0.2">
      <c r="A23" s="4">
        <f>+A22+1</f>
        <v>9</v>
      </c>
      <c r="B23" s="709" t="s">
        <v>588</v>
      </c>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c r="AB23" s="708"/>
      <c r="AC23" s="708"/>
    </row>
    <row r="24" spans="1:29" x14ac:dyDescent="0.2">
      <c r="A24" s="4">
        <f t="shared" ref="A24:A26" si="3">+A23+1</f>
        <v>10</v>
      </c>
      <c r="B24" s="709" t="s">
        <v>589</v>
      </c>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c r="AB24" s="708"/>
      <c r="AC24" s="708"/>
    </row>
    <row r="25" spans="1:29" x14ac:dyDescent="0.2">
      <c r="A25" s="4">
        <f t="shared" si="3"/>
        <v>11</v>
      </c>
      <c r="B25" s="709" t="s">
        <v>590</v>
      </c>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B25" s="708"/>
      <c r="AC25" s="708"/>
    </row>
    <row r="26" spans="1:29" x14ac:dyDescent="0.2">
      <c r="A26" s="4">
        <f t="shared" si="3"/>
        <v>12</v>
      </c>
      <c r="B26" s="709" t="s">
        <v>591</v>
      </c>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B26" s="708"/>
      <c r="AC26" s="708"/>
    </row>
  </sheetData>
  <sheetProtection algorithmName="SHA-512" hashValue="FojhOvxJ238OawI+L+iqoRquGKfVcMzX60xSl1rrji6WXV+kYxX7smDXBb+L6p0dSULd+rceIRnRBka5HMNteA==" saltValue="MLOHrv2h2nz8ejl995azDw==" spinCount="100000" sheet="1" objects="1" scenarios="1"/>
  <mergeCells count="61">
    <mergeCell ref="B3:Z3"/>
    <mergeCell ref="B1:AC1"/>
    <mergeCell ref="B4:Z4"/>
    <mergeCell ref="B5:Z5"/>
    <mergeCell ref="B6:Z6"/>
    <mergeCell ref="AB3:AC3"/>
    <mergeCell ref="AB4:AC4"/>
    <mergeCell ref="AB5:AC5"/>
    <mergeCell ref="AB6:AC6"/>
    <mergeCell ref="AB7:AC7"/>
    <mergeCell ref="B8:C8"/>
    <mergeCell ref="D8:Z8"/>
    <mergeCell ref="B7:Z7"/>
    <mergeCell ref="B11:C11"/>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D16:Z16"/>
    <mergeCell ref="AB14:AC14"/>
    <mergeCell ref="AB15:AC15"/>
    <mergeCell ref="B16:C16"/>
    <mergeCell ref="D15:Z15"/>
    <mergeCell ref="AB16:AC16"/>
    <mergeCell ref="B14:Z14"/>
    <mergeCell ref="B15:C15"/>
    <mergeCell ref="B17:Z17"/>
    <mergeCell ref="AB17:AC17"/>
    <mergeCell ref="D19:Z19"/>
    <mergeCell ref="AB19:AC19"/>
    <mergeCell ref="B20:C20"/>
    <mergeCell ref="D20:Z20"/>
    <mergeCell ref="AB20:AC20"/>
    <mergeCell ref="B18:C18"/>
    <mergeCell ref="D18:Z18"/>
    <mergeCell ref="AB18:AC18"/>
    <mergeCell ref="B19:C19"/>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s>
  <dataValidations disablePrompts="1" count="1">
    <dataValidation type="list" allowBlank="1" showInputMessage="1" showErrorMessage="1" sqref="AB3:AC26">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2:AD39"/>
  <sheetViews>
    <sheetView view="pageLayout" zoomScale="160" zoomScaleNormal="100" zoomScalePageLayoutView="160" workbookViewId="0">
      <selection activeCell="Z5" sqref="Z5"/>
    </sheetView>
  </sheetViews>
  <sheetFormatPr defaultColWidth="2.85546875" defaultRowHeight="12" x14ac:dyDescent="0.2"/>
  <cols>
    <col min="1" max="16384" width="2.85546875" style="1"/>
  </cols>
  <sheetData>
    <row r="2" spans="1:30" ht="12" customHeight="1" x14ac:dyDescent="0.2">
      <c r="A2" s="4">
        <v>1</v>
      </c>
      <c r="B2" s="145" t="s">
        <v>348</v>
      </c>
      <c r="C2" s="145"/>
      <c r="D2" s="145"/>
      <c r="E2" s="145"/>
      <c r="F2" s="145"/>
      <c r="G2" s="145"/>
      <c r="H2" s="145"/>
      <c r="I2" s="145"/>
      <c r="J2" s="145"/>
      <c r="K2" s="145"/>
      <c r="L2" s="145"/>
      <c r="M2" s="145"/>
      <c r="N2" s="145"/>
      <c r="O2" s="145"/>
      <c r="P2" s="145"/>
      <c r="Q2" s="145"/>
      <c r="R2" s="145"/>
      <c r="S2" s="145"/>
      <c r="T2" s="145"/>
      <c r="U2" s="145"/>
      <c r="V2" s="145"/>
      <c r="W2" s="145"/>
    </row>
    <row r="3" spans="1:30" ht="3.75" customHeight="1" x14ac:dyDescent="0.2"/>
    <row r="4" spans="1:30" x14ac:dyDescent="0.2">
      <c r="B4" s="712" t="s">
        <v>272</v>
      </c>
      <c r="C4" s="712"/>
      <c r="D4" s="712"/>
      <c r="E4" s="712"/>
      <c r="F4" s="712"/>
      <c r="G4" s="712"/>
      <c r="H4" s="712"/>
      <c r="I4" s="712"/>
      <c r="J4" s="712"/>
      <c r="K4" s="712"/>
      <c r="L4" s="712"/>
      <c r="M4" s="712"/>
      <c r="N4" s="48"/>
    </row>
    <row r="5" spans="1:30" ht="3.75" customHeight="1" x14ac:dyDescent="0.2"/>
    <row r="6" spans="1:30" x14ac:dyDescent="0.2">
      <c r="B6" s="325" t="s">
        <v>271</v>
      </c>
      <c r="C6" s="325"/>
      <c r="D6" s="325"/>
      <c r="E6" s="325"/>
      <c r="F6" s="325"/>
      <c r="G6" s="325"/>
      <c r="H6" s="325"/>
      <c r="J6" s="181"/>
      <c r="K6" s="181"/>
      <c r="L6" s="181"/>
      <c r="M6" s="181"/>
      <c r="N6" s="181"/>
      <c r="O6" s="181"/>
      <c r="P6" s="181"/>
      <c r="Q6" s="181"/>
      <c r="R6" s="181"/>
      <c r="S6" s="181"/>
      <c r="T6" s="181"/>
      <c r="U6" s="181"/>
      <c r="V6" s="181"/>
      <c r="W6" s="181"/>
      <c r="X6" s="3"/>
      <c r="Y6" s="3"/>
      <c r="Z6" s="3"/>
      <c r="AA6" s="3"/>
      <c r="AB6" s="3"/>
      <c r="AC6" s="3"/>
      <c r="AD6" s="3"/>
    </row>
    <row r="7" spans="1:30" x14ac:dyDescent="0.2">
      <c r="B7" s="325" t="s">
        <v>82</v>
      </c>
      <c r="C7" s="325"/>
      <c r="D7" s="325"/>
      <c r="E7" s="325"/>
      <c r="F7" s="325"/>
      <c r="G7" s="325"/>
      <c r="H7" s="325"/>
      <c r="J7" s="181"/>
      <c r="K7" s="181"/>
      <c r="L7" s="181"/>
      <c r="M7" s="181"/>
      <c r="N7" s="181"/>
      <c r="O7" s="181"/>
      <c r="P7" s="181"/>
      <c r="Q7" s="181"/>
      <c r="R7" s="181"/>
      <c r="S7" s="181"/>
      <c r="T7" s="181"/>
      <c r="U7" s="181"/>
      <c r="V7" s="181"/>
      <c r="W7" s="181"/>
      <c r="X7" s="3"/>
      <c r="Y7" s="3"/>
      <c r="Z7" s="3"/>
      <c r="AA7" s="3"/>
      <c r="AB7" s="3"/>
      <c r="AC7" s="3"/>
      <c r="AD7" s="3"/>
    </row>
    <row r="8" spans="1:30" x14ac:dyDescent="0.2">
      <c r="B8" s="325" t="s">
        <v>266</v>
      </c>
      <c r="C8" s="325"/>
      <c r="D8" s="325"/>
      <c r="E8" s="325"/>
      <c r="F8" s="325"/>
      <c r="G8" s="325"/>
      <c r="H8" s="325"/>
      <c r="J8" s="181"/>
      <c r="K8" s="181"/>
      <c r="L8" s="181"/>
      <c r="M8" s="181"/>
      <c r="N8" s="181"/>
      <c r="O8" s="181"/>
      <c r="P8" s="181"/>
      <c r="Q8" s="181"/>
      <c r="R8" s="181"/>
      <c r="S8" s="181"/>
      <c r="T8" s="181"/>
      <c r="U8" s="181"/>
      <c r="V8" s="181"/>
      <c r="W8" s="181"/>
      <c r="X8" s="3"/>
      <c r="Y8" s="3"/>
      <c r="Z8" s="3"/>
      <c r="AA8" s="3"/>
      <c r="AB8" s="3"/>
      <c r="AC8" s="3"/>
      <c r="AD8" s="3"/>
    </row>
    <row r="9" spans="1:30" x14ac:dyDescent="0.2">
      <c r="B9" s="325" t="s">
        <v>267</v>
      </c>
      <c r="C9" s="325"/>
      <c r="D9" s="325"/>
      <c r="E9" s="325"/>
      <c r="F9" s="325"/>
      <c r="G9" s="325"/>
      <c r="H9" s="325"/>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325" t="s">
        <v>268</v>
      </c>
      <c r="C10" s="325"/>
      <c r="D10" s="325"/>
      <c r="E10" s="325"/>
      <c r="F10" s="325"/>
      <c r="G10" s="325"/>
      <c r="H10" s="325"/>
      <c r="J10" s="181"/>
      <c r="K10" s="181"/>
      <c r="L10" s="181"/>
      <c r="M10" s="181"/>
      <c r="N10" s="181"/>
      <c r="O10" s="181"/>
      <c r="P10" s="181"/>
      <c r="Q10" s="181"/>
      <c r="R10" s="181"/>
      <c r="S10" s="181"/>
      <c r="T10" s="181"/>
      <c r="U10" s="181"/>
      <c r="V10" s="181"/>
      <c r="W10" s="181"/>
      <c r="X10" s="3"/>
      <c r="Y10" s="3"/>
      <c r="Z10" s="3"/>
      <c r="AA10" s="3"/>
      <c r="AB10" s="3"/>
      <c r="AC10" s="3"/>
      <c r="AD10" s="3"/>
    </row>
    <row r="11" spans="1:30" x14ac:dyDescent="0.2">
      <c r="B11" s="325" t="s">
        <v>269</v>
      </c>
      <c r="C11" s="325"/>
      <c r="D11" s="325"/>
      <c r="E11" s="325"/>
      <c r="F11" s="325"/>
      <c r="G11" s="325"/>
      <c r="H11" s="325"/>
      <c r="J11" s="710"/>
      <c r="K11" s="710"/>
      <c r="L11" s="710"/>
      <c r="M11" s="710"/>
      <c r="N11" s="710"/>
      <c r="O11" s="710"/>
      <c r="P11" s="710"/>
      <c r="Q11" s="710"/>
      <c r="R11" s="710"/>
      <c r="S11" s="710"/>
      <c r="T11" s="710"/>
      <c r="U11" s="710"/>
      <c r="V11" s="710"/>
      <c r="W11" s="710"/>
      <c r="X11" s="3"/>
      <c r="Y11" s="3"/>
      <c r="Z11" s="3"/>
      <c r="AA11" s="3"/>
      <c r="AB11" s="3"/>
      <c r="AC11" s="3"/>
      <c r="AD11" s="3"/>
    </row>
    <row r="12" spans="1:30" x14ac:dyDescent="0.2">
      <c r="B12" s="31"/>
      <c r="C12" s="325" t="s">
        <v>4</v>
      </c>
      <c r="D12" s="325"/>
      <c r="E12" s="325"/>
      <c r="F12" s="325"/>
      <c r="G12" s="325"/>
      <c r="H12" s="325"/>
      <c r="J12" s="181"/>
      <c r="K12" s="181"/>
      <c r="L12" s="181"/>
      <c r="M12" s="181"/>
      <c r="N12" s="181"/>
      <c r="O12" s="181"/>
      <c r="P12" s="181"/>
      <c r="Q12" s="181"/>
      <c r="R12" s="181"/>
      <c r="S12" s="181"/>
      <c r="T12" s="181"/>
      <c r="U12" s="181"/>
      <c r="V12" s="181"/>
      <c r="W12" s="181"/>
      <c r="X12" s="3"/>
      <c r="Y12" s="3"/>
      <c r="Z12" s="3"/>
      <c r="AA12" s="3"/>
      <c r="AB12" s="3"/>
      <c r="AC12" s="3"/>
      <c r="AD12" s="3"/>
    </row>
    <row r="13" spans="1:30" x14ac:dyDescent="0.2">
      <c r="B13" s="31"/>
      <c r="C13" s="325" t="s">
        <v>5</v>
      </c>
      <c r="D13" s="325"/>
      <c r="E13" s="325"/>
      <c r="F13" s="325"/>
      <c r="G13" s="325"/>
      <c r="H13" s="325"/>
      <c r="J13" s="181"/>
      <c r="K13" s="181"/>
      <c r="L13" s="181"/>
      <c r="M13" s="181"/>
      <c r="N13" s="181"/>
      <c r="O13" s="181"/>
      <c r="P13" s="181"/>
      <c r="Q13" s="181"/>
      <c r="R13" s="181"/>
      <c r="S13" s="181"/>
      <c r="T13" s="181"/>
      <c r="U13" s="181"/>
      <c r="V13" s="181"/>
      <c r="W13" s="181"/>
      <c r="X13" s="3"/>
      <c r="Y13" s="3"/>
      <c r="Z13" s="3"/>
      <c r="AA13" s="3"/>
      <c r="AB13" s="3"/>
      <c r="AC13" s="3"/>
      <c r="AD13" s="3"/>
    </row>
    <row r="14" spans="1:30" x14ac:dyDescent="0.2">
      <c r="B14" s="31"/>
      <c r="C14" s="325" t="s">
        <v>6</v>
      </c>
      <c r="D14" s="325"/>
      <c r="E14" s="325"/>
      <c r="F14" s="325"/>
      <c r="G14" s="325"/>
      <c r="H14" s="325"/>
      <c r="J14" s="181"/>
      <c r="K14" s="181"/>
      <c r="L14" s="181"/>
      <c r="M14" s="181"/>
      <c r="N14" s="181"/>
      <c r="O14" s="181"/>
      <c r="P14" s="181"/>
      <c r="Q14" s="181"/>
      <c r="R14" s="181"/>
      <c r="S14" s="181"/>
      <c r="T14" s="181"/>
      <c r="U14" s="181"/>
      <c r="V14" s="181"/>
      <c r="W14" s="181"/>
      <c r="X14" s="3"/>
      <c r="Y14" s="3"/>
      <c r="Z14" s="3"/>
      <c r="AA14" s="3"/>
      <c r="AB14" s="3"/>
      <c r="AC14" s="3"/>
      <c r="AD14" s="3"/>
    </row>
    <row r="15" spans="1:30" x14ac:dyDescent="0.2">
      <c r="B15" s="31"/>
      <c r="C15" s="325" t="s">
        <v>270</v>
      </c>
      <c r="D15" s="325"/>
      <c r="E15" s="325"/>
      <c r="F15" s="325"/>
      <c r="G15" s="325"/>
      <c r="H15" s="325"/>
      <c r="J15" s="181"/>
      <c r="K15" s="181"/>
      <c r="L15" s="181"/>
      <c r="M15" s="181"/>
      <c r="N15" s="181"/>
      <c r="O15" s="181"/>
      <c r="P15" s="181"/>
      <c r="Q15" s="181"/>
      <c r="R15" s="181"/>
      <c r="S15" s="181"/>
      <c r="T15" s="181"/>
      <c r="U15" s="181"/>
      <c r="V15" s="181"/>
      <c r="W15" s="181"/>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325" t="str">
        <f>IF($N$4=2,"Imię/Imiona","")</f>
        <v/>
      </c>
      <c r="C17" s="325"/>
      <c r="D17" s="325"/>
      <c r="E17" s="325"/>
      <c r="F17" s="325"/>
      <c r="G17" s="325"/>
      <c r="H17" s="325"/>
      <c r="J17" s="181"/>
      <c r="K17" s="181"/>
      <c r="L17" s="181"/>
      <c r="M17" s="181"/>
      <c r="N17" s="181"/>
      <c r="O17" s="181"/>
      <c r="P17" s="181"/>
      <c r="Q17" s="181"/>
      <c r="R17" s="181"/>
      <c r="S17" s="181"/>
      <c r="T17" s="181"/>
      <c r="U17" s="181"/>
      <c r="V17" s="181"/>
      <c r="W17" s="181"/>
      <c r="X17" s="3"/>
      <c r="Y17" s="3"/>
      <c r="Z17" s="3"/>
      <c r="AA17" s="3"/>
      <c r="AB17" s="3"/>
      <c r="AC17" s="3"/>
      <c r="AD17" s="3"/>
    </row>
    <row r="18" spans="2:30" x14ac:dyDescent="0.2">
      <c r="B18" s="325" t="str">
        <f>IF($N$4=2,"Nazwisko","")</f>
        <v/>
      </c>
      <c r="C18" s="325"/>
      <c r="D18" s="325"/>
      <c r="E18" s="325"/>
      <c r="F18" s="325"/>
      <c r="G18" s="325"/>
      <c r="H18" s="325"/>
      <c r="J18" s="181"/>
      <c r="K18" s="181"/>
      <c r="L18" s="181"/>
      <c r="M18" s="181"/>
      <c r="N18" s="181"/>
      <c r="O18" s="181"/>
      <c r="P18" s="181"/>
      <c r="Q18" s="181"/>
      <c r="R18" s="181"/>
      <c r="S18" s="181"/>
      <c r="T18" s="181"/>
      <c r="U18" s="181"/>
      <c r="V18" s="181"/>
      <c r="W18" s="181"/>
      <c r="X18" s="3"/>
      <c r="Y18" s="3"/>
      <c r="Z18" s="3"/>
      <c r="AA18" s="3"/>
      <c r="AB18" s="3"/>
      <c r="AC18" s="3"/>
      <c r="AD18" s="3"/>
    </row>
    <row r="19" spans="2:30" x14ac:dyDescent="0.2">
      <c r="B19" s="325" t="str">
        <f>IF($N$4=2,"Stanowisko","")</f>
        <v/>
      </c>
      <c r="C19" s="325"/>
      <c r="D19" s="325"/>
      <c r="E19" s="325"/>
      <c r="F19" s="325"/>
      <c r="G19" s="325"/>
      <c r="H19" s="325"/>
      <c r="J19" s="181"/>
      <c r="K19" s="181"/>
      <c r="L19" s="181"/>
      <c r="M19" s="181"/>
      <c r="N19" s="181"/>
      <c r="O19" s="181"/>
      <c r="P19" s="181"/>
      <c r="Q19" s="181"/>
      <c r="R19" s="181"/>
      <c r="S19" s="181"/>
      <c r="T19" s="181"/>
      <c r="U19" s="181"/>
      <c r="V19" s="181"/>
      <c r="W19" s="181"/>
      <c r="X19" s="3"/>
      <c r="Y19" s="3"/>
      <c r="Z19" s="3"/>
      <c r="AA19" s="3"/>
      <c r="AB19" s="3"/>
      <c r="AC19" s="3"/>
      <c r="AD19" s="3"/>
    </row>
    <row r="20" spans="2:30" x14ac:dyDescent="0.2">
      <c r="B20" s="325" t="str">
        <f>IF($N$4=2,"Numer PESEL","")</f>
        <v/>
      </c>
      <c r="C20" s="325"/>
      <c r="D20" s="325"/>
      <c r="E20" s="325"/>
      <c r="F20" s="325"/>
      <c r="G20" s="325"/>
      <c r="H20" s="325"/>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325" t="str">
        <f>IF($N$4=2,"Seria i numer dowodu","")</f>
        <v/>
      </c>
      <c r="C21" s="325"/>
      <c r="D21" s="325"/>
      <c r="E21" s="325"/>
      <c r="F21" s="325"/>
      <c r="G21" s="325"/>
      <c r="H21" s="325"/>
      <c r="J21" s="181"/>
      <c r="K21" s="181"/>
      <c r="L21" s="181"/>
      <c r="M21" s="181"/>
      <c r="N21" s="181"/>
      <c r="O21" s="181"/>
      <c r="P21" s="181"/>
      <c r="Q21" s="181"/>
      <c r="R21" s="181"/>
      <c r="S21" s="181"/>
      <c r="T21" s="181"/>
      <c r="U21" s="181"/>
      <c r="V21" s="181"/>
      <c r="W21" s="181"/>
      <c r="X21" s="3"/>
      <c r="Y21" s="3"/>
      <c r="Z21" s="3"/>
      <c r="AA21" s="3"/>
      <c r="AB21" s="3"/>
      <c r="AC21" s="3"/>
      <c r="AD21" s="3"/>
    </row>
    <row r="22" spans="2:30" x14ac:dyDescent="0.2">
      <c r="B22" s="325" t="str">
        <f>IF($N$4=2,"Adres zamieszkania","")</f>
        <v/>
      </c>
      <c r="C22" s="325"/>
      <c r="D22" s="325"/>
      <c r="E22" s="325"/>
      <c r="F22" s="325"/>
      <c r="G22" s="325"/>
      <c r="H22" s="325"/>
      <c r="J22" s="710"/>
      <c r="K22" s="710"/>
      <c r="L22" s="710"/>
      <c r="M22" s="710"/>
      <c r="N22" s="710"/>
      <c r="O22" s="710"/>
      <c r="P22" s="710"/>
      <c r="Q22" s="710"/>
      <c r="R22" s="710"/>
      <c r="S22" s="710"/>
      <c r="T22" s="710"/>
      <c r="U22" s="710"/>
      <c r="V22" s="710"/>
      <c r="W22" s="710"/>
      <c r="X22" s="3"/>
      <c r="Y22" s="3"/>
      <c r="Z22" s="3"/>
      <c r="AA22" s="3"/>
      <c r="AB22" s="3"/>
      <c r="AC22" s="3"/>
      <c r="AD22" s="3"/>
    </row>
    <row r="23" spans="2:30" x14ac:dyDescent="0.2">
      <c r="B23" s="31"/>
      <c r="C23" s="325" t="str">
        <f>IF($B22="","","Miejscowość")</f>
        <v/>
      </c>
      <c r="D23" s="325"/>
      <c r="E23" s="325"/>
      <c r="F23" s="325"/>
      <c r="G23" s="325"/>
      <c r="H23" s="325"/>
      <c r="J23" s="181"/>
      <c r="K23" s="181"/>
      <c r="L23" s="181"/>
      <c r="M23" s="181"/>
      <c r="N23" s="181"/>
      <c r="O23" s="181"/>
      <c r="P23" s="181"/>
      <c r="Q23" s="181"/>
      <c r="R23" s="181"/>
      <c r="S23" s="181"/>
      <c r="T23" s="181"/>
      <c r="U23" s="181"/>
      <c r="V23" s="181"/>
      <c r="W23" s="181"/>
      <c r="X23" s="3"/>
      <c r="Y23" s="3"/>
      <c r="Z23" s="3"/>
      <c r="AA23" s="3"/>
      <c r="AB23" s="3"/>
      <c r="AC23" s="3"/>
      <c r="AD23" s="3"/>
    </row>
    <row r="24" spans="2:30" x14ac:dyDescent="0.2">
      <c r="B24" s="31"/>
      <c r="C24" s="325" t="str">
        <f>IF($B22="","","Kod pocztowy")</f>
        <v/>
      </c>
      <c r="D24" s="325"/>
      <c r="E24" s="325"/>
      <c r="F24" s="325"/>
      <c r="G24" s="325"/>
      <c r="H24" s="325"/>
      <c r="J24" s="181"/>
      <c r="K24" s="181"/>
      <c r="L24" s="181"/>
      <c r="M24" s="181"/>
      <c r="N24" s="181"/>
      <c r="O24" s="181"/>
      <c r="P24" s="181"/>
      <c r="Q24" s="181"/>
      <c r="R24" s="181"/>
      <c r="S24" s="181"/>
      <c r="T24" s="181"/>
      <c r="U24" s="181"/>
      <c r="V24" s="181"/>
      <c r="W24" s="181"/>
      <c r="X24" s="3"/>
      <c r="Y24" s="3"/>
      <c r="Z24" s="3"/>
      <c r="AA24" s="3"/>
      <c r="AB24" s="3"/>
      <c r="AC24" s="3"/>
      <c r="AD24" s="3"/>
    </row>
    <row r="25" spans="2:30" x14ac:dyDescent="0.2">
      <c r="B25" s="31"/>
      <c r="C25" s="325" t="str">
        <f>IF($B22="","","Poczta")</f>
        <v/>
      </c>
      <c r="D25" s="325"/>
      <c r="E25" s="325"/>
      <c r="F25" s="325"/>
      <c r="G25" s="325"/>
      <c r="H25" s="325"/>
      <c r="J25" s="181"/>
      <c r="K25" s="181"/>
      <c r="L25" s="181"/>
      <c r="M25" s="181"/>
      <c r="N25" s="181"/>
      <c r="O25" s="181"/>
      <c r="P25" s="181"/>
      <c r="Q25" s="181"/>
      <c r="R25" s="181"/>
      <c r="S25" s="181"/>
      <c r="T25" s="181"/>
      <c r="U25" s="181"/>
      <c r="V25" s="181"/>
      <c r="W25" s="181"/>
      <c r="X25" s="3"/>
      <c r="Y25" s="3"/>
      <c r="Z25" s="3"/>
      <c r="AA25" s="3"/>
      <c r="AB25" s="3"/>
      <c r="AC25" s="3"/>
      <c r="AD25" s="3"/>
    </row>
    <row r="26" spans="2:30" x14ac:dyDescent="0.2">
      <c r="B26" s="31"/>
      <c r="C26" s="325" t="str">
        <f>IF($B22="","","Ulica i numer odmu")</f>
        <v/>
      </c>
      <c r="D26" s="325"/>
      <c r="E26" s="325"/>
      <c r="F26" s="325"/>
      <c r="G26" s="325"/>
      <c r="H26" s="325"/>
      <c r="J26" s="181"/>
      <c r="K26" s="181"/>
      <c r="L26" s="181"/>
      <c r="M26" s="181"/>
      <c r="N26" s="181"/>
      <c r="O26" s="181"/>
      <c r="P26" s="181"/>
      <c r="Q26" s="181"/>
      <c r="R26" s="181"/>
      <c r="S26" s="181"/>
      <c r="T26" s="181"/>
      <c r="U26" s="181"/>
      <c r="V26" s="181"/>
      <c r="W26" s="181"/>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325" t="str">
        <f>IF($N$4=3,"Imię/Imiona","")</f>
        <v/>
      </c>
      <c r="C28" s="325"/>
      <c r="D28" s="325"/>
      <c r="E28" s="325"/>
      <c r="F28" s="325"/>
      <c r="G28" s="325"/>
      <c r="H28" s="325"/>
      <c r="J28" s="181"/>
      <c r="K28" s="181"/>
      <c r="L28" s="181"/>
      <c r="M28" s="181"/>
      <c r="N28" s="181"/>
      <c r="O28" s="181"/>
      <c r="P28" s="181"/>
      <c r="Q28" s="181"/>
      <c r="R28" s="181"/>
      <c r="S28" s="181"/>
      <c r="T28" s="181"/>
      <c r="U28" s="181"/>
      <c r="V28" s="181"/>
      <c r="W28" s="181"/>
      <c r="X28" s="3"/>
      <c r="Y28" s="3"/>
      <c r="Z28" s="3"/>
      <c r="AA28" s="3"/>
      <c r="AB28" s="3"/>
      <c r="AC28" s="3"/>
      <c r="AD28" s="3"/>
    </row>
    <row r="29" spans="2:30" ht="12" customHeight="1" x14ac:dyDescent="0.2">
      <c r="B29" s="325" t="str">
        <f>IF($N$4=3,"Nazwisko","")</f>
        <v/>
      </c>
      <c r="C29" s="325"/>
      <c r="D29" s="325"/>
      <c r="E29" s="325"/>
      <c r="F29" s="325"/>
      <c r="G29" s="325"/>
      <c r="H29" s="325"/>
      <c r="J29" s="181"/>
      <c r="K29" s="181"/>
      <c r="L29" s="181"/>
      <c r="M29" s="181"/>
      <c r="N29" s="181"/>
      <c r="O29" s="181"/>
      <c r="P29" s="181"/>
      <c r="Q29" s="181"/>
      <c r="R29" s="181"/>
      <c r="S29" s="181"/>
      <c r="T29" s="181"/>
      <c r="U29" s="181"/>
      <c r="V29" s="181"/>
      <c r="W29" s="181"/>
      <c r="X29" s="3"/>
      <c r="Y29" s="3"/>
      <c r="Z29" s="3"/>
      <c r="AA29" s="3"/>
      <c r="AB29" s="3"/>
      <c r="AC29" s="3"/>
      <c r="AD29" s="3"/>
    </row>
    <row r="30" spans="2:30" ht="12" customHeight="1" x14ac:dyDescent="0.2">
      <c r="B30" s="325" t="str">
        <f>IF($N$4=3,"Stanowisko","")</f>
        <v/>
      </c>
      <c r="C30" s="325"/>
      <c r="D30" s="325"/>
      <c r="E30" s="325"/>
      <c r="F30" s="325"/>
      <c r="G30" s="325"/>
      <c r="H30" s="325"/>
      <c r="J30" s="181"/>
      <c r="K30" s="181"/>
      <c r="L30" s="181"/>
      <c r="M30" s="181"/>
      <c r="N30" s="181"/>
      <c r="O30" s="181"/>
      <c r="P30" s="181"/>
      <c r="Q30" s="181"/>
      <c r="R30" s="181"/>
      <c r="S30" s="181"/>
      <c r="T30" s="181"/>
      <c r="U30" s="181"/>
      <c r="V30" s="181"/>
      <c r="W30" s="181"/>
      <c r="X30" s="3"/>
      <c r="Y30" s="3"/>
      <c r="Z30" s="3"/>
      <c r="AA30" s="3"/>
      <c r="AB30" s="3"/>
      <c r="AC30" s="3"/>
      <c r="AD30" s="3"/>
    </row>
    <row r="31" spans="2:30" ht="12" customHeight="1" x14ac:dyDescent="0.2">
      <c r="B31" s="325" t="str">
        <f>IF($N$4=3,"Numer PESEL","")</f>
        <v/>
      </c>
      <c r="C31" s="325"/>
      <c r="D31" s="325"/>
      <c r="E31" s="325"/>
      <c r="F31" s="325"/>
      <c r="G31" s="325"/>
      <c r="H31" s="325"/>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325" t="str">
        <f>IF($N$4=3,"Seria i numer dowodu","")</f>
        <v/>
      </c>
      <c r="C32" s="325"/>
      <c r="D32" s="325"/>
      <c r="E32" s="325"/>
      <c r="F32" s="325"/>
      <c r="G32" s="325"/>
      <c r="H32" s="325"/>
      <c r="J32" s="181"/>
      <c r="K32" s="181"/>
      <c r="L32" s="181"/>
      <c r="M32" s="181"/>
      <c r="N32" s="181"/>
      <c r="O32" s="181"/>
      <c r="P32" s="181"/>
      <c r="Q32" s="181"/>
      <c r="R32" s="181"/>
      <c r="S32" s="181"/>
      <c r="T32" s="181"/>
      <c r="U32" s="181"/>
      <c r="V32" s="181"/>
      <c r="W32" s="181"/>
      <c r="X32" s="3"/>
      <c r="Y32" s="3"/>
      <c r="Z32" s="3"/>
      <c r="AA32" s="3"/>
      <c r="AB32" s="3"/>
      <c r="AC32" s="3"/>
      <c r="AD32" s="3"/>
    </row>
    <row r="33" spans="2:30" ht="12" customHeight="1" x14ac:dyDescent="0.2">
      <c r="B33" s="325" t="str">
        <f>IF($N$4=3,"Adres zamieszkania","")</f>
        <v/>
      </c>
      <c r="C33" s="325"/>
      <c r="D33" s="325"/>
      <c r="E33" s="325"/>
      <c r="F33" s="325"/>
      <c r="G33" s="325"/>
      <c r="H33" s="325"/>
      <c r="J33" s="710"/>
      <c r="K33" s="710"/>
      <c r="L33" s="710"/>
      <c r="M33" s="710"/>
      <c r="N33" s="710"/>
      <c r="O33" s="710"/>
      <c r="P33" s="710"/>
      <c r="Q33" s="710"/>
      <c r="R33" s="710"/>
      <c r="S33" s="710"/>
      <c r="T33" s="710"/>
      <c r="U33" s="710"/>
      <c r="V33" s="710"/>
      <c r="W33" s="710"/>
      <c r="X33" s="3"/>
      <c r="Y33" s="3"/>
      <c r="Z33" s="3"/>
      <c r="AA33" s="3"/>
      <c r="AB33" s="3"/>
      <c r="AC33" s="3"/>
      <c r="AD33" s="3"/>
    </row>
    <row r="34" spans="2:30" ht="12" customHeight="1" x14ac:dyDescent="0.2">
      <c r="B34" s="31"/>
      <c r="C34" s="325" t="str">
        <f>IF($B33="","","Miejscowość")</f>
        <v/>
      </c>
      <c r="D34" s="325"/>
      <c r="E34" s="325"/>
      <c r="F34" s="325"/>
      <c r="G34" s="325"/>
      <c r="H34" s="325"/>
      <c r="J34" s="181"/>
      <c r="K34" s="181"/>
      <c r="L34" s="181"/>
      <c r="M34" s="181"/>
      <c r="N34" s="181"/>
      <c r="O34" s="181"/>
      <c r="P34" s="181"/>
      <c r="Q34" s="181"/>
      <c r="R34" s="181"/>
      <c r="S34" s="181"/>
      <c r="T34" s="181"/>
      <c r="U34" s="181"/>
      <c r="V34" s="181"/>
      <c r="W34" s="181"/>
      <c r="X34" s="3"/>
      <c r="Y34" s="3"/>
      <c r="Z34" s="3"/>
      <c r="AA34" s="3"/>
      <c r="AB34" s="3"/>
      <c r="AC34" s="3"/>
      <c r="AD34" s="3"/>
    </row>
    <row r="35" spans="2:30" ht="12" customHeight="1" x14ac:dyDescent="0.2">
      <c r="B35" s="31"/>
      <c r="C35" s="325" t="str">
        <f>IF($B33="","","Kod pocztowy")</f>
        <v/>
      </c>
      <c r="D35" s="325"/>
      <c r="E35" s="325"/>
      <c r="F35" s="325"/>
      <c r="G35" s="325"/>
      <c r="H35" s="325"/>
      <c r="J35" s="181"/>
      <c r="K35" s="181"/>
      <c r="L35" s="181"/>
      <c r="M35" s="181"/>
      <c r="N35" s="181"/>
      <c r="O35" s="181"/>
      <c r="P35" s="181"/>
      <c r="Q35" s="181"/>
      <c r="R35" s="181"/>
      <c r="S35" s="181"/>
      <c r="T35" s="181"/>
      <c r="U35" s="181"/>
      <c r="V35" s="181"/>
      <c r="W35" s="181"/>
      <c r="X35" s="3"/>
      <c r="Y35" s="3"/>
      <c r="Z35" s="3"/>
      <c r="AA35" s="3"/>
      <c r="AB35" s="3"/>
      <c r="AC35" s="3"/>
      <c r="AD35" s="3"/>
    </row>
    <row r="36" spans="2:30" ht="12" customHeight="1" x14ac:dyDescent="0.2">
      <c r="B36" s="31"/>
      <c r="C36" s="325" t="str">
        <f>IF($B33="","","Poczta")</f>
        <v/>
      </c>
      <c r="D36" s="325"/>
      <c r="E36" s="325"/>
      <c r="F36" s="325"/>
      <c r="G36" s="325"/>
      <c r="H36" s="325"/>
      <c r="J36" s="181"/>
      <c r="K36" s="181"/>
      <c r="L36" s="181"/>
      <c r="M36" s="181"/>
      <c r="N36" s="181"/>
      <c r="O36" s="181"/>
      <c r="P36" s="181"/>
      <c r="Q36" s="181"/>
      <c r="R36" s="181"/>
      <c r="S36" s="181"/>
      <c r="T36" s="181"/>
      <c r="U36" s="181"/>
      <c r="V36" s="181"/>
      <c r="W36" s="181"/>
      <c r="X36" s="3"/>
      <c r="Y36" s="3"/>
      <c r="Z36" s="3"/>
      <c r="AA36" s="3"/>
      <c r="AB36" s="3"/>
      <c r="AC36" s="3"/>
      <c r="AD36" s="3"/>
    </row>
    <row r="37" spans="2:30" ht="12" customHeight="1" x14ac:dyDescent="0.2">
      <c r="B37" s="31"/>
      <c r="C37" s="325" t="str">
        <f>IF($B33="","","Ulica i numer odmu")</f>
        <v/>
      </c>
      <c r="D37" s="325"/>
      <c r="E37" s="325"/>
      <c r="F37" s="325"/>
      <c r="G37" s="325"/>
      <c r="H37" s="325"/>
      <c r="J37" s="181"/>
      <c r="K37" s="181"/>
      <c r="L37" s="181"/>
      <c r="M37" s="181"/>
      <c r="N37" s="181"/>
      <c r="O37" s="181"/>
      <c r="P37" s="181"/>
      <c r="Q37" s="181"/>
      <c r="R37" s="181"/>
      <c r="S37" s="181"/>
      <c r="T37" s="181"/>
      <c r="U37" s="181"/>
      <c r="V37" s="181"/>
      <c r="W37" s="181"/>
      <c r="X37" s="3"/>
      <c r="Y37" s="3"/>
      <c r="Z37" s="3"/>
      <c r="AA37" s="3"/>
      <c r="AB37" s="3"/>
      <c r="AC37" s="3"/>
      <c r="AD37" s="3"/>
    </row>
    <row r="38" spans="2:30" ht="3.75" customHeight="1" x14ac:dyDescent="0.2"/>
    <row r="39" spans="2:30" ht="3.75" customHeight="1" x14ac:dyDescent="0.2"/>
  </sheetData>
  <sheetProtection algorithmName="SHA-512" hashValue="WvJFS4Chy+HGVn1FXLlwBNH6PYiuyj8u28WVUx0ZNAqgSIDfpmGOnLNxPmdO6AheDin2JOfLpRUW+PDNH2c0kA==" saltValue="c40JUQkwcJG3EeZlbgTgnw==" spinCount="100000" sheet="1" objects="1" scenarios="1"/>
  <mergeCells count="62">
    <mergeCell ref="J14:W14"/>
    <mergeCell ref="J15:W15"/>
    <mergeCell ref="B17:H17"/>
    <mergeCell ref="J17:W17"/>
    <mergeCell ref="B18:H18"/>
    <mergeCell ref="J18:W18"/>
    <mergeCell ref="C14:H14"/>
    <mergeCell ref="C15:H15"/>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B2:W2"/>
    <mergeCell ref="B6:H6"/>
    <mergeCell ref="B7:H7"/>
    <mergeCell ref="B8:H8"/>
    <mergeCell ref="B9:H9"/>
    <mergeCell ref="B4:M4"/>
    <mergeCell ref="V9:AD9"/>
    <mergeCell ref="B11:H11"/>
    <mergeCell ref="C12:H12"/>
    <mergeCell ref="C13:H13"/>
    <mergeCell ref="J6:W6"/>
    <mergeCell ref="J7:W7"/>
    <mergeCell ref="J8:W8"/>
    <mergeCell ref="J10:W10"/>
    <mergeCell ref="J11:W11"/>
    <mergeCell ref="J12:W12"/>
    <mergeCell ref="J13:W13"/>
    <mergeCell ref="B10:H10"/>
    <mergeCell ref="J33:W33"/>
    <mergeCell ref="B28:H28"/>
    <mergeCell ref="J28:W28"/>
    <mergeCell ref="C23:H23"/>
    <mergeCell ref="J23:W23"/>
    <mergeCell ref="C26:H26"/>
    <mergeCell ref="V31:AD31"/>
    <mergeCell ref="B31:H31"/>
    <mergeCell ref="B19:H19"/>
    <mergeCell ref="J19:W19"/>
    <mergeCell ref="B20:H20"/>
    <mergeCell ref="B21:H21"/>
    <mergeCell ref="J21:W21"/>
    <mergeCell ref="V20:AD20"/>
    <mergeCell ref="B22:H22"/>
    <mergeCell ref="J22:W22"/>
    <mergeCell ref="C24:H24"/>
    <mergeCell ref="J24:W24"/>
    <mergeCell ref="C25:H25"/>
    <mergeCell ref="J25:W2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2:AD99"/>
  <sheetViews>
    <sheetView view="pageLayout" zoomScale="160" zoomScaleNormal="100" zoomScalePageLayoutView="160" workbookViewId="0">
      <selection activeCell="S62" sqref="S62"/>
    </sheetView>
  </sheetViews>
  <sheetFormatPr defaultColWidth="2.85546875" defaultRowHeight="12" x14ac:dyDescent="0.2"/>
  <cols>
    <col min="1" max="16384" width="2.85546875" style="1"/>
  </cols>
  <sheetData>
    <row r="2" spans="1:30" x14ac:dyDescent="0.2">
      <c r="C2" s="144" t="s">
        <v>605</v>
      </c>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row>
    <row r="3" spans="1:30" ht="3.75" customHeight="1" x14ac:dyDescent="0.2"/>
    <row r="4" spans="1:30" x14ac:dyDescent="0.2">
      <c r="Q4" s="722" t="s">
        <v>606</v>
      </c>
      <c r="R4" s="722"/>
      <c r="S4" s="722"/>
      <c r="T4" s="722"/>
      <c r="U4" s="722"/>
      <c r="V4" s="722"/>
      <c r="W4" s="722"/>
      <c r="X4" s="722"/>
      <c r="Y4" s="722"/>
      <c r="Z4" s="722"/>
      <c r="AA4" s="722"/>
      <c r="AB4" s="722"/>
      <c r="AC4" s="722"/>
      <c r="AD4" s="722"/>
    </row>
    <row r="5" spans="1:30" ht="3.75" customHeight="1" x14ac:dyDescent="0.2"/>
    <row r="6" spans="1:30" x14ac:dyDescent="0.2">
      <c r="B6" s="315" t="s">
        <v>613</v>
      </c>
      <c r="C6" s="315"/>
      <c r="D6" s="315"/>
      <c r="E6" s="315"/>
      <c r="F6" s="315"/>
      <c r="G6" s="315"/>
      <c r="H6" s="315"/>
      <c r="I6" s="315"/>
      <c r="J6" s="315"/>
      <c r="K6" s="719">
        <v>44681</v>
      </c>
      <c r="L6" s="720"/>
      <c r="M6" s="720"/>
      <c r="N6" s="720"/>
      <c r="O6" s="720"/>
      <c r="P6" s="721"/>
    </row>
    <row r="7" spans="1:30" ht="3.75" customHeight="1" x14ac:dyDescent="0.2"/>
    <row r="8" spans="1:30" x14ac:dyDescent="0.2">
      <c r="B8" s="275"/>
      <c r="C8" s="275"/>
      <c r="D8" s="275"/>
      <c r="E8" s="275"/>
      <c r="F8" s="275"/>
      <c r="G8" s="275"/>
      <c r="H8" s="275"/>
      <c r="I8" s="275"/>
      <c r="J8" s="275"/>
      <c r="K8" s="275"/>
      <c r="L8" s="275"/>
    </row>
    <row r="9" spans="1:30" x14ac:dyDescent="0.2">
      <c r="B9" s="723" t="s">
        <v>607</v>
      </c>
      <c r="C9" s="723"/>
      <c r="D9" s="723"/>
      <c r="E9" s="723"/>
      <c r="F9" s="723"/>
      <c r="G9" s="723"/>
      <c r="H9" s="723"/>
      <c r="I9" s="723"/>
      <c r="J9" s="723"/>
      <c r="K9" s="723"/>
      <c r="L9" s="723"/>
    </row>
    <row r="10" spans="1:30" ht="3.75" customHeight="1" x14ac:dyDescent="0.2"/>
    <row r="11" spans="1:30" ht="15" customHeight="1" x14ac:dyDescent="0.2">
      <c r="A11" s="259" t="s">
        <v>608</v>
      </c>
      <c r="B11" s="259"/>
      <c r="C11" s="259" t="s">
        <v>609</v>
      </c>
      <c r="D11" s="259"/>
      <c r="E11" s="259"/>
      <c r="F11" s="259"/>
      <c r="G11" s="259"/>
      <c r="H11" s="259"/>
      <c r="I11" s="259"/>
      <c r="J11" s="259"/>
      <c r="K11" s="259"/>
      <c r="L11" s="259"/>
      <c r="M11" s="259" t="s">
        <v>610</v>
      </c>
      <c r="N11" s="259"/>
      <c r="O11" s="259"/>
      <c r="P11" s="259" t="s">
        <v>611</v>
      </c>
      <c r="Q11" s="259"/>
      <c r="R11" s="259"/>
      <c r="S11" s="259"/>
      <c r="T11" s="259"/>
      <c r="U11" s="259"/>
      <c r="V11" s="259"/>
      <c r="W11" s="259"/>
      <c r="X11" s="259"/>
      <c r="Y11" s="259"/>
      <c r="Z11" s="259"/>
      <c r="AA11" s="259"/>
      <c r="AB11" s="259" t="s">
        <v>612</v>
      </c>
      <c r="AC11" s="259"/>
      <c r="AD11" s="259"/>
    </row>
    <row r="12" spans="1:30" x14ac:dyDescent="0.2">
      <c r="A12" s="259"/>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row>
    <row r="13" spans="1:30" x14ac:dyDescent="0.2">
      <c r="A13" s="259"/>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row>
    <row r="14" spans="1:30" ht="12" customHeight="1" x14ac:dyDescent="0.2">
      <c r="A14" s="714" t="s">
        <v>603</v>
      </c>
      <c r="B14" s="714"/>
      <c r="C14" s="653" t="s">
        <v>618</v>
      </c>
      <c r="D14" s="653"/>
      <c r="E14" s="653"/>
      <c r="F14" s="653"/>
      <c r="G14" s="653"/>
      <c r="H14" s="653"/>
      <c r="I14" s="653"/>
      <c r="J14" s="653"/>
      <c r="K14" s="653"/>
      <c r="L14" s="653"/>
      <c r="M14" s="188">
        <v>7</v>
      </c>
      <c r="N14" s="188"/>
      <c r="O14" s="188"/>
      <c r="P14" s="259"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59"/>
      <c r="R14" s="259"/>
      <c r="S14" s="259"/>
      <c r="T14" s="259"/>
      <c r="U14" s="259"/>
      <c r="V14" s="259"/>
      <c r="W14" s="259"/>
      <c r="X14" s="259"/>
      <c r="Y14" s="259"/>
      <c r="Z14" s="259"/>
      <c r="AA14" s="259"/>
      <c r="AB14" s="715">
        <f>IF(Arkusz2!D33*12&lt;=6,0,IF(Arkusz2!D33*12&lt;=18,1,IF(Arkusz2!D33*12&lt;=36,2,IF(Arkusz2!D33*12&lt;=48,4,7))))</f>
        <v>0</v>
      </c>
      <c r="AC14" s="715"/>
      <c r="AD14" s="715"/>
    </row>
    <row r="15" spans="1:30" ht="12" customHeight="1" x14ac:dyDescent="0.2">
      <c r="A15" s="714"/>
      <c r="B15" s="714"/>
      <c r="C15" s="653"/>
      <c r="D15" s="653"/>
      <c r="E15" s="653"/>
      <c r="F15" s="653"/>
      <c r="G15" s="653"/>
      <c r="H15" s="653"/>
      <c r="I15" s="653"/>
      <c r="J15" s="653"/>
      <c r="K15" s="653"/>
      <c r="L15" s="653"/>
      <c r="M15" s="188"/>
      <c r="N15" s="188"/>
      <c r="O15" s="188"/>
      <c r="P15" s="259"/>
      <c r="Q15" s="259"/>
      <c r="R15" s="259"/>
      <c r="S15" s="259"/>
      <c r="T15" s="259"/>
      <c r="U15" s="259"/>
      <c r="V15" s="259"/>
      <c r="W15" s="259"/>
      <c r="X15" s="259"/>
      <c r="Y15" s="259"/>
      <c r="Z15" s="259"/>
      <c r="AA15" s="259"/>
      <c r="AB15" s="715"/>
      <c r="AC15" s="715"/>
      <c r="AD15" s="715"/>
    </row>
    <row r="16" spans="1:30" x14ac:dyDescent="0.2">
      <c r="A16" s="714"/>
      <c r="B16" s="714"/>
      <c r="C16" s="653"/>
      <c r="D16" s="653"/>
      <c r="E16" s="653"/>
      <c r="F16" s="653"/>
      <c r="G16" s="653"/>
      <c r="H16" s="653"/>
      <c r="I16" s="653"/>
      <c r="J16" s="653"/>
      <c r="K16" s="653"/>
      <c r="L16" s="653"/>
      <c r="M16" s="188"/>
      <c r="N16" s="188"/>
      <c r="O16" s="188"/>
      <c r="P16" s="259"/>
      <c r="Q16" s="259"/>
      <c r="R16" s="259"/>
      <c r="S16" s="259"/>
      <c r="T16" s="259"/>
      <c r="U16" s="259"/>
      <c r="V16" s="259"/>
      <c r="W16" s="259"/>
      <c r="X16" s="259"/>
      <c r="Y16" s="259"/>
      <c r="Z16" s="259"/>
      <c r="AA16" s="259"/>
      <c r="AB16" s="715"/>
      <c r="AC16" s="715"/>
      <c r="AD16" s="715"/>
    </row>
    <row r="17" spans="1:30" x14ac:dyDescent="0.2">
      <c r="A17" s="714"/>
      <c r="B17" s="714"/>
      <c r="C17" s="653"/>
      <c r="D17" s="653"/>
      <c r="E17" s="653"/>
      <c r="F17" s="653"/>
      <c r="G17" s="653"/>
      <c r="H17" s="653"/>
      <c r="I17" s="653"/>
      <c r="J17" s="653"/>
      <c r="K17" s="653"/>
      <c r="L17" s="653"/>
      <c r="M17" s="188"/>
      <c r="N17" s="188"/>
      <c r="O17" s="188"/>
      <c r="P17" s="259"/>
      <c r="Q17" s="259"/>
      <c r="R17" s="259"/>
      <c r="S17" s="259"/>
      <c r="T17" s="259"/>
      <c r="U17" s="259"/>
      <c r="V17" s="259"/>
      <c r="W17" s="259"/>
      <c r="X17" s="259"/>
      <c r="Y17" s="259"/>
      <c r="Z17" s="259"/>
      <c r="AA17" s="259"/>
      <c r="AB17" s="715"/>
      <c r="AC17" s="715"/>
      <c r="AD17" s="715"/>
    </row>
    <row r="18" spans="1:30" x14ac:dyDescent="0.2">
      <c r="A18" s="714"/>
      <c r="B18" s="714"/>
      <c r="C18" s="653"/>
      <c r="D18" s="653"/>
      <c r="E18" s="653"/>
      <c r="F18" s="653"/>
      <c r="G18" s="653"/>
      <c r="H18" s="653"/>
      <c r="I18" s="653"/>
      <c r="J18" s="653"/>
      <c r="K18" s="653"/>
      <c r="L18" s="653"/>
      <c r="M18" s="188"/>
      <c r="N18" s="188"/>
      <c r="O18" s="188"/>
      <c r="P18" s="259"/>
      <c r="Q18" s="259"/>
      <c r="R18" s="259"/>
      <c r="S18" s="259"/>
      <c r="T18" s="259"/>
      <c r="U18" s="259"/>
      <c r="V18" s="259"/>
      <c r="W18" s="259"/>
      <c r="X18" s="259"/>
      <c r="Y18" s="259"/>
      <c r="Z18" s="259"/>
      <c r="AA18" s="259"/>
      <c r="AB18" s="715"/>
      <c r="AC18" s="715"/>
      <c r="AD18" s="715"/>
    </row>
    <row r="19" spans="1:30" x14ac:dyDescent="0.2">
      <c r="A19" s="714"/>
      <c r="B19" s="714"/>
      <c r="C19" s="653"/>
      <c r="D19" s="653"/>
      <c r="E19" s="653"/>
      <c r="F19" s="653"/>
      <c r="G19" s="653"/>
      <c r="H19" s="653"/>
      <c r="I19" s="653"/>
      <c r="J19" s="653"/>
      <c r="K19" s="653"/>
      <c r="L19" s="653"/>
      <c r="M19" s="188"/>
      <c r="N19" s="188"/>
      <c r="O19" s="188"/>
      <c r="P19" s="259"/>
      <c r="Q19" s="259"/>
      <c r="R19" s="259"/>
      <c r="S19" s="259"/>
      <c r="T19" s="259"/>
      <c r="U19" s="259"/>
      <c r="V19" s="259"/>
      <c r="W19" s="259"/>
      <c r="X19" s="259"/>
      <c r="Y19" s="259"/>
      <c r="Z19" s="259"/>
      <c r="AA19" s="259"/>
      <c r="AB19" s="715"/>
      <c r="AC19" s="715"/>
      <c r="AD19" s="715"/>
    </row>
    <row r="20" spans="1:30" x14ac:dyDescent="0.2">
      <c r="A20" s="714"/>
      <c r="B20" s="714"/>
      <c r="C20" s="653"/>
      <c r="D20" s="653"/>
      <c r="E20" s="653"/>
      <c r="F20" s="653"/>
      <c r="G20" s="653"/>
      <c r="H20" s="653"/>
      <c r="I20" s="653"/>
      <c r="J20" s="653"/>
      <c r="K20" s="653"/>
      <c r="L20" s="653"/>
      <c r="M20" s="188"/>
      <c r="N20" s="188"/>
      <c r="O20" s="188"/>
      <c r="P20" s="259"/>
      <c r="Q20" s="259"/>
      <c r="R20" s="259"/>
      <c r="S20" s="259"/>
      <c r="T20" s="259"/>
      <c r="U20" s="259"/>
      <c r="V20" s="259"/>
      <c r="W20" s="259"/>
      <c r="X20" s="259"/>
      <c r="Y20" s="259"/>
      <c r="Z20" s="259"/>
      <c r="AA20" s="259"/>
      <c r="AB20" s="715"/>
      <c r="AC20" s="715"/>
      <c r="AD20" s="715"/>
    </row>
    <row r="21" spans="1:30" ht="12" customHeight="1" x14ac:dyDescent="0.2">
      <c r="A21" s="724" t="s">
        <v>614</v>
      </c>
      <c r="B21" s="724"/>
      <c r="C21" s="653" t="s">
        <v>615</v>
      </c>
      <c r="D21" s="653"/>
      <c r="E21" s="653"/>
      <c r="F21" s="653"/>
      <c r="G21" s="653"/>
      <c r="H21" s="653"/>
      <c r="I21" s="653"/>
      <c r="J21" s="653"/>
      <c r="K21" s="653"/>
      <c r="L21" s="653"/>
      <c r="M21" s="188">
        <v>8</v>
      </c>
      <c r="N21" s="188"/>
      <c r="O21" s="188"/>
      <c r="P21" s="650"/>
      <c r="Q21" s="650"/>
      <c r="R21" s="650"/>
      <c r="S21" s="650"/>
      <c r="T21" s="650"/>
      <c r="U21" s="650"/>
      <c r="V21" s="650"/>
      <c r="W21" s="650"/>
      <c r="X21" s="650"/>
      <c r="Y21" s="650"/>
      <c r="Z21" s="650"/>
      <c r="AA21" s="650"/>
      <c r="AB21" s="286">
        <v>8</v>
      </c>
      <c r="AC21" s="286"/>
      <c r="AD21" s="286"/>
    </row>
    <row r="22" spans="1:30" ht="9" customHeight="1" x14ac:dyDescent="0.2">
      <c r="A22" s="724"/>
      <c r="B22" s="724"/>
      <c r="C22" s="653"/>
      <c r="D22" s="653"/>
      <c r="E22" s="653"/>
      <c r="F22" s="653"/>
      <c r="G22" s="653"/>
      <c r="H22" s="653"/>
      <c r="I22" s="653"/>
      <c r="J22" s="653"/>
      <c r="K22" s="653"/>
      <c r="L22" s="653"/>
      <c r="M22" s="188"/>
      <c r="N22" s="188"/>
      <c r="O22" s="188"/>
      <c r="P22" s="650"/>
      <c r="Q22" s="650"/>
      <c r="R22" s="650"/>
      <c r="S22" s="650"/>
      <c r="T22" s="650"/>
      <c r="U22" s="650"/>
      <c r="V22" s="650"/>
      <c r="W22" s="650"/>
      <c r="X22" s="650"/>
      <c r="Y22" s="650"/>
      <c r="Z22" s="650"/>
      <c r="AA22" s="650"/>
      <c r="AB22" s="286"/>
      <c r="AC22" s="286"/>
      <c r="AD22" s="286"/>
    </row>
    <row r="23" spans="1:30" x14ac:dyDescent="0.2">
      <c r="A23" s="724"/>
      <c r="B23" s="724"/>
      <c r="C23" s="653"/>
      <c r="D23" s="653"/>
      <c r="E23" s="653"/>
      <c r="F23" s="653"/>
      <c r="G23" s="653"/>
      <c r="H23" s="653"/>
      <c r="I23" s="653"/>
      <c r="J23" s="653"/>
      <c r="K23" s="653"/>
      <c r="L23" s="653"/>
      <c r="M23" s="188"/>
      <c r="N23" s="188"/>
      <c r="O23" s="188"/>
      <c r="P23" s="650"/>
      <c r="Q23" s="650"/>
      <c r="R23" s="650"/>
      <c r="S23" s="650"/>
      <c r="T23" s="650"/>
      <c r="U23" s="650"/>
      <c r="V23" s="650"/>
      <c r="W23" s="650"/>
      <c r="X23" s="650"/>
      <c r="Y23" s="650"/>
      <c r="Z23" s="650"/>
      <c r="AA23" s="650"/>
      <c r="AB23" s="286"/>
      <c r="AC23" s="286"/>
      <c r="AD23" s="286"/>
    </row>
    <row r="24" spans="1:30" x14ac:dyDescent="0.2">
      <c r="A24" s="724"/>
      <c r="B24" s="724"/>
      <c r="C24" s="653"/>
      <c r="D24" s="653"/>
      <c r="E24" s="653"/>
      <c r="F24" s="653"/>
      <c r="G24" s="653"/>
      <c r="H24" s="653"/>
      <c r="I24" s="653"/>
      <c r="J24" s="653"/>
      <c r="K24" s="653"/>
      <c r="L24" s="653"/>
      <c r="M24" s="188"/>
      <c r="N24" s="188"/>
      <c r="O24" s="188"/>
      <c r="P24" s="650"/>
      <c r="Q24" s="650"/>
      <c r="R24" s="650"/>
      <c r="S24" s="650"/>
      <c r="T24" s="650"/>
      <c r="U24" s="650"/>
      <c r="V24" s="650"/>
      <c r="W24" s="650"/>
      <c r="X24" s="650"/>
      <c r="Y24" s="650"/>
      <c r="Z24" s="650"/>
      <c r="AA24" s="650"/>
      <c r="AB24" s="286"/>
      <c r="AC24" s="286"/>
      <c r="AD24" s="286"/>
    </row>
    <row r="25" spans="1:30" x14ac:dyDescent="0.2">
      <c r="A25" s="724"/>
      <c r="B25" s="724"/>
      <c r="C25" s="653"/>
      <c r="D25" s="653"/>
      <c r="E25" s="653"/>
      <c r="F25" s="653"/>
      <c r="G25" s="653"/>
      <c r="H25" s="653"/>
      <c r="I25" s="653"/>
      <c r="J25" s="653"/>
      <c r="K25" s="653"/>
      <c r="L25" s="653"/>
      <c r="M25" s="188"/>
      <c r="N25" s="188"/>
      <c r="O25" s="188"/>
      <c r="P25" s="650"/>
      <c r="Q25" s="650"/>
      <c r="R25" s="650"/>
      <c r="S25" s="650"/>
      <c r="T25" s="650"/>
      <c r="U25" s="650"/>
      <c r="V25" s="650"/>
      <c r="W25" s="650"/>
      <c r="X25" s="650"/>
      <c r="Y25" s="650"/>
      <c r="Z25" s="650"/>
      <c r="AA25" s="650"/>
      <c r="AB25" s="286"/>
      <c r="AC25" s="286"/>
      <c r="AD25" s="286"/>
    </row>
    <row r="26" spans="1:30" x14ac:dyDescent="0.2">
      <c r="A26" s="724"/>
      <c r="B26" s="724"/>
      <c r="C26" s="653"/>
      <c r="D26" s="653"/>
      <c r="E26" s="653"/>
      <c r="F26" s="653"/>
      <c r="G26" s="653"/>
      <c r="H26" s="653"/>
      <c r="I26" s="653"/>
      <c r="J26" s="653"/>
      <c r="K26" s="653"/>
      <c r="L26" s="653"/>
      <c r="M26" s="188"/>
      <c r="N26" s="188"/>
      <c r="O26" s="188"/>
      <c r="P26" s="650"/>
      <c r="Q26" s="650"/>
      <c r="R26" s="650"/>
      <c r="S26" s="650"/>
      <c r="T26" s="650"/>
      <c r="U26" s="650"/>
      <c r="V26" s="650"/>
      <c r="W26" s="650"/>
      <c r="X26" s="650"/>
      <c r="Y26" s="650"/>
      <c r="Z26" s="650"/>
      <c r="AA26" s="650"/>
      <c r="AB26" s="286"/>
      <c r="AC26" s="286"/>
      <c r="AD26" s="286"/>
    </row>
    <row r="27" spans="1:30" x14ac:dyDescent="0.2">
      <c r="A27" s="724"/>
      <c r="B27" s="724"/>
      <c r="C27" s="653"/>
      <c r="D27" s="653"/>
      <c r="E27" s="653"/>
      <c r="F27" s="653"/>
      <c r="G27" s="653"/>
      <c r="H27" s="653"/>
      <c r="I27" s="653"/>
      <c r="J27" s="653"/>
      <c r="K27" s="653"/>
      <c r="L27" s="653"/>
      <c r="M27" s="188"/>
      <c r="N27" s="188"/>
      <c r="O27" s="188"/>
      <c r="P27" s="650"/>
      <c r="Q27" s="650"/>
      <c r="R27" s="650"/>
      <c r="S27" s="650"/>
      <c r="T27" s="650"/>
      <c r="U27" s="650"/>
      <c r="V27" s="650"/>
      <c r="W27" s="650"/>
      <c r="X27" s="650"/>
      <c r="Y27" s="650"/>
      <c r="Z27" s="650"/>
      <c r="AA27" s="650"/>
      <c r="AB27" s="286"/>
      <c r="AC27" s="286"/>
      <c r="AD27" s="286"/>
    </row>
    <row r="28" spans="1:30" x14ac:dyDescent="0.2">
      <c r="A28" s="724"/>
      <c r="B28" s="724"/>
      <c r="C28" s="653"/>
      <c r="D28" s="653"/>
      <c r="E28" s="653"/>
      <c r="F28" s="653"/>
      <c r="G28" s="653"/>
      <c r="H28" s="653"/>
      <c r="I28" s="653"/>
      <c r="J28" s="653"/>
      <c r="K28" s="653"/>
      <c r="L28" s="653"/>
      <c r="M28" s="188"/>
      <c r="N28" s="188"/>
      <c r="O28" s="188"/>
      <c r="P28" s="650"/>
      <c r="Q28" s="650"/>
      <c r="R28" s="650"/>
      <c r="S28" s="650"/>
      <c r="T28" s="650"/>
      <c r="U28" s="650"/>
      <c r="V28" s="650"/>
      <c r="W28" s="650"/>
      <c r="X28" s="650"/>
      <c r="Y28" s="650"/>
      <c r="Z28" s="650"/>
      <c r="AA28" s="650"/>
      <c r="AB28" s="286"/>
      <c r="AC28" s="286"/>
      <c r="AD28" s="286"/>
    </row>
    <row r="29" spans="1:30" x14ac:dyDescent="0.2">
      <c r="A29" s="724"/>
      <c r="B29" s="724"/>
      <c r="C29" s="653"/>
      <c r="D29" s="653"/>
      <c r="E29" s="653"/>
      <c r="F29" s="653"/>
      <c r="G29" s="653"/>
      <c r="H29" s="653"/>
      <c r="I29" s="653"/>
      <c r="J29" s="653"/>
      <c r="K29" s="653"/>
      <c r="L29" s="653"/>
      <c r="M29" s="188"/>
      <c r="N29" s="188"/>
      <c r="O29" s="188"/>
      <c r="P29" s="650"/>
      <c r="Q29" s="650"/>
      <c r="R29" s="650"/>
      <c r="S29" s="650"/>
      <c r="T29" s="650"/>
      <c r="U29" s="650"/>
      <c r="V29" s="650"/>
      <c r="W29" s="650"/>
      <c r="X29" s="650"/>
      <c r="Y29" s="650"/>
      <c r="Z29" s="650"/>
      <c r="AA29" s="650"/>
      <c r="AB29" s="286"/>
      <c r="AC29" s="286"/>
      <c r="AD29" s="286"/>
    </row>
    <row r="30" spans="1:30" x14ac:dyDescent="0.2">
      <c r="A30" s="724"/>
      <c r="B30" s="724"/>
      <c r="C30" s="653"/>
      <c r="D30" s="653"/>
      <c r="E30" s="653"/>
      <c r="F30" s="653"/>
      <c r="G30" s="653"/>
      <c r="H30" s="653"/>
      <c r="I30" s="653"/>
      <c r="J30" s="653"/>
      <c r="K30" s="653"/>
      <c r="L30" s="653"/>
      <c r="M30" s="188"/>
      <c r="N30" s="188"/>
      <c r="O30" s="188"/>
      <c r="P30" s="650"/>
      <c r="Q30" s="650"/>
      <c r="R30" s="650"/>
      <c r="S30" s="650"/>
      <c r="T30" s="650"/>
      <c r="U30" s="650"/>
      <c r="V30" s="650"/>
      <c r="W30" s="650"/>
      <c r="X30" s="650"/>
      <c r="Y30" s="650"/>
      <c r="Z30" s="650"/>
      <c r="AA30" s="650"/>
      <c r="AB30" s="286"/>
      <c r="AC30" s="286"/>
      <c r="AD30" s="286"/>
    </row>
    <row r="31" spans="1:30" x14ac:dyDescent="0.2">
      <c r="A31" s="724"/>
      <c r="B31" s="724"/>
      <c r="C31" s="653"/>
      <c r="D31" s="653"/>
      <c r="E31" s="653"/>
      <c r="F31" s="653"/>
      <c r="G31" s="653"/>
      <c r="H31" s="653"/>
      <c r="I31" s="653"/>
      <c r="J31" s="653"/>
      <c r="K31" s="653"/>
      <c r="L31" s="653"/>
      <c r="M31" s="188"/>
      <c r="N31" s="188"/>
      <c r="O31" s="188"/>
      <c r="P31" s="650"/>
      <c r="Q31" s="650"/>
      <c r="R31" s="650"/>
      <c r="S31" s="650"/>
      <c r="T31" s="650"/>
      <c r="U31" s="650"/>
      <c r="V31" s="650"/>
      <c r="W31" s="650"/>
      <c r="X31" s="650"/>
      <c r="Y31" s="650"/>
      <c r="Z31" s="650"/>
      <c r="AA31" s="650"/>
      <c r="AB31" s="286"/>
      <c r="AC31" s="286"/>
      <c r="AD31" s="286"/>
    </row>
    <row r="32" spans="1:30" x14ac:dyDescent="0.2">
      <c r="A32" s="724"/>
      <c r="B32" s="724"/>
      <c r="C32" s="653"/>
      <c r="D32" s="653"/>
      <c r="E32" s="653"/>
      <c r="F32" s="653"/>
      <c r="G32" s="653"/>
      <c r="H32" s="653"/>
      <c r="I32" s="653"/>
      <c r="J32" s="653"/>
      <c r="K32" s="653"/>
      <c r="L32" s="653"/>
      <c r="M32" s="188"/>
      <c r="N32" s="188"/>
      <c r="O32" s="188"/>
      <c r="P32" s="650"/>
      <c r="Q32" s="650"/>
      <c r="R32" s="650"/>
      <c r="S32" s="650"/>
      <c r="T32" s="650"/>
      <c r="U32" s="650"/>
      <c r="V32" s="650"/>
      <c r="W32" s="650"/>
      <c r="X32" s="650"/>
      <c r="Y32" s="650"/>
      <c r="Z32" s="650"/>
      <c r="AA32" s="650"/>
      <c r="AB32" s="286"/>
      <c r="AC32" s="286"/>
      <c r="AD32" s="286"/>
    </row>
    <row r="33" spans="1:30" x14ac:dyDescent="0.2">
      <c r="A33" s="724"/>
      <c r="B33" s="724"/>
      <c r="C33" s="653"/>
      <c r="D33" s="653"/>
      <c r="E33" s="653"/>
      <c r="F33" s="653"/>
      <c r="G33" s="653"/>
      <c r="H33" s="653"/>
      <c r="I33" s="653"/>
      <c r="J33" s="653"/>
      <c r="K33" s="653"/>
      <c r="L33" s="653"/>
      <c r="M33" s="188"/>
      <c r="N33" s="188"/>
      <c r="O33" s="188"/>
      <c r="P33" s="650"/>
      <c r="Q33" s="650"/>
      <c r="R33" s="650"/>
      <c r="S33" s="650"/>
      <c r="T33" s="650"/>
      <c r="U33" s="650"/>
      <c r="V33" s="650"/>
      <c r="W33" s="650"/>
      <c r="X33" s="650"/>
      <c r="Y33" s="650"/>
      <c r="Z33" s="650"/>
      <c r="AA33" s="650"/>
      <c r="AB33" s="286"/>
      <c r="AC33" s="286"/>
      <c r="AD33" s="286"/>
    </row>
    <row r="34" spans="1:30" x14ac:dyDescent="0.2">
      <c r="A34" s="724"/>
      <c r="B34" s="724"/>
      <c r="C34" s="653"/>
      <c r="D34" s="653"/>
      <c r="E34" s="653"/>
      <c r="F34" s="653"/>
      <c r="G34" s="653"/>
      <c r="H34" s="653"/>
      <c r="I34" s="653"/>
      <c r="J34" s="653"/>
      <c r="K34" s="653"/>
      <c r="L34" s="653"/>
      <c r="M34" s="188"/>
      <c r="N34" s="188"/>
      <c r="O34" s="188"/>
      <c r="P34" s="650"/>
      <c r="Q34" s="650"/>
      <c r="R34" s="650"/>
      <c r="S34" s="650"/>
      <c r="T34" s="650"/>
      <c r="U34" s="650"/>
      <c r="V34" s="650"/>
      <c r="W34" s="650"/>
      <c r="X34" s="650"/>
      <c r="Y34" s="650"/>
      <c r="Z34" s="650"/>
      <c r="AA34" s="650"/>
      <c r="AB34" s="286"/>
      <c r="AC34" s="286"/>
      <c r="AD34" s="286"/>
    </row>
    <row r="35" spans="1:30" x14ac:dyDescent="0.2">
      <c r="A35" s="724"/>
      <c r="B35" s="724"/>
      <c r="C35" s="653"/>
      <c r="D35" s="653"/>
      <c r="E35" s="653"/>
      <c r="F35" s="653"/>
      <c r="G35" s="653"/>
      <c r="H35" s="653"/>
      <c r="I35" s="653"/>
      <c r="J35" s="653"/>
      <c r="K35" s="653"/>
      <c r="L35" s="653"/>
      <c r="M35" s="188"/>
      <c r="N35" s="188"/>
      <c r="O35" s="188"/>
      <c r="P35" s="650"/>
      <c r="Q35" s="650"/>
      <c r="R35" s="650"/>
      <c r="S35" s="650"/>
      <c r="T35" s="650"/>
      <c r="U35" s="650"/>
      <c r="V35" s="650"/>
      <c r="W35" s="650"/>
      <c r="X35" s="650"/>
      <c r="Y35" s="650"/>
      <c r="Z35" s="650"/>
      <c r="AA35" s="650"/>
      <c r="AB35" s="286"/>
      <c r="AC35" s="286"/>
      <c r="AD35" s="286"/>
    </row>
    <row r="36" spans="1:30" x14ac:dyDescent="0.2">
      <c r="A36" s="724"/>
      <c r="B36" s="724"/>
      <c r="C36" s="653"/>
      <c r="D36" s="653"/>
      <c r="E36" s="653"/>
      <c r="F36" s="653"/>
      <c r="G36" s="653"/>
      <c r="H36" s="653"/>
      <c r="I36" s="653"/>
      <c r="J36" s="653"/>
      <c r="K36" s="653"/>
      <c r="L36" s="653"/>
      <c r="M36" s="188"/>
      <c r="N36" s="188"/>
      <c r="O36" s="188"/>
      <c r="P36" s="650"/>
      <c r="Q36" s="650"/>
      <c r="R36" s="650"/>
      <c r="S36" s="650"/>
      <c r="T36" s="650"/>
      <c r="U36" s="650"/>
      <c r="V36" s="650"/>
      <c r="W36" s="650"/>
      <c r="X36" s="650"/>
      <c r="Y36" s="650"/>
      <c r="Z36" s="650"/>
      <c r="AA36" s="650"/>
      <c r="AB36" s="286"/>
      <c r="AC36" s="286"/>
      <c r="AD36" s="286"/>
    </row>
    <row r="37" spans="1:30" x14ac:dyDescent="0.2">
      <c r="A37" s="724"/>
      <c r="B37" s="724"/>
      <c r="C37" s="653"/>
      <c r="D37" s="653"/>
      <c r="E37" s="653"/>
      <c r="F37" s="653"/>
      <c r="G37" s="653"/>
      <c r="H37" s="653"/>
      <c r="I37" s="653"/>
      <c r="J37" s="653"/>
      <c r="K37" s="653"/>
      <c r="L37" s="653"/>
      <c r="M37" s="188"/>
      <c r="N37" s="188"/>
      <c r="O37" s="188"/>
      <c r="P37" s="650"/>
      <c r="Q37" s="650"/>
      <c r="R37" s="650"/>
      <c r="S37" s="650"/>
      <c r="T37" s="650"/>
      <c r="U37" s="650"/>
      <c r="V37" s="650"/>
      <c r="W37" s="650"/>
      <c r="X37" s="650"/>
      <c r="Y37" s="650"/>
      <c r="Z37" s="650"/>
      <c r="AA37" s="650"/>
      <c r="AB37" s="286"/>
      <c r="AC37" s="286"/>
      <c r="AD37" s="286"/>
    </row>
    <row r="38" spans="1:30" x14ac:dyDescent="0.2">
      <c r="A38" s="724"/>
      <c r="B38" s="724"/>
      <c r="C38" s="653"/>
      <c r="D38" s="653"/>
      <c r="E38" s="653"/>
      <c r="F38" s="653"/>
      <c r="G38" s="653"/>
      <c r="H38" s="653"/>
      <c r="I38" s="653"/>
      <c r="J38" s="653"/>
      <c r="K38" s="653"/>
      <c r="L38" s="653"/>
      <c r="M38" s="188"/>
      <c r="N38" s="188"/>
      <c r="O38" s="188"/>
      <c r="P38" s="650"/>
      <c r="Q38" s="650"/>
      <c r="R38" s="650"/>
      <c r="S38" s="650"/>
      <c r="T38" s="650"/>
      <c r="U38" s="650"/>
      <c r="V38" s="650"/>
      <c r="W38" s="650"/>
      <c r="X38" s="650"/>
      <c r="Y38" s="650"/>
      <c r="Z38" s="650"/>
      <c r="AA38" s="650"/>
      <c r="AB38" s="286"/>
      <c r="AC38" s="286"/>
      <c r="AD38" s="286"/>
    </row>
    <row r="39" spans="1:30" x14ac:dyDescent="0.2">
      <c r="A39" s="724"/>
      <c r="B39" s="724"/>
      <c r="C39" s="653"/>
      <c r="D39" s="653"/>
      <c r="E39" s="653"/>
      <c r="F39" s="653"/>
      <c r="G39" s="653"/>
      <c r="H39" s="653"/>
      <c r="I39" s="653"/>
      <c r="J39" s="653"/>
      <c r="K39" s="653"/>
      <c r="L39" s="653"/>
      <c r="M39" s="188"/>
      <c r="N39" s="188"/>
      <c r="O39" s="188"/>
      <c r="P39" s="650"/>
      <c r="Q39" s="650"/>
      <c r="R39" s="650"/>
      <c r="S39" s="650"/>
      <c r="T39" s="650"/>
      <c r="U39" s="650"/>
      <c r="V39" s="650"/>
      <c r="W39" s="650"/>
      <c r="X39" s="650"/>
      <c r="Y39" s="650"/>
      <c r="Z39" s="650"/>
      <c r="AA39" s="650"/>
      <c r="AB39" s="286"/>
      <c r="AC39" s="286"/>
      <c r="AD39" s="286"/>
    </row>
    <row r="40" spans="1:30" x14ac:dyDescent="0.2">
      <c r="A40" s="724"/>
      <c r="B40" s="724"/>
      <c r="C40" s="653"/>
      <c r="D40" s="653"/>
      <c r="E40" s="653"/>
      <c r="F40" s="653"/>
      <c r="G40" s="653"/>
      <c r="H40" s="653"/>
      <c r="I40" s="653"/>
      <c r="J40" s="653"/>
      <c r="K40" s="653"/>
      <c r="L40" s="653"/>
      <c r="M40" s="188"/>
      <c r="N40" s="188"/>
      <c r="O40" s="188"/>
      <c r="P40" s="650"/>
      <c r="Q40" s="650"/>
      <c r="R40" s="650"/>
      <c r="S40" s="650"/>
      <c r="T40" s="650"/>
      <c r="U40" s="650"/>
      <c r="V40" s="650"/>
      <c r="W40" s="650"/>
      <c r="X40" s="650"/>
      <c r="Y40" s="650"/>
      <c r="Z40" s="650"/>
      <c r="AA40" s="650"/>
      <c r="AB40" s="286"/>
      <c r="AC40" s="286"/>
      <c r="AD40" s="286"/>
    </row>
    <row r="41" spans="1:30" x14ac:dyDescent="0.2">
      <c r="A41" s="724"/>
      <c r="B41" s="724"/>
      <c r="C41" s="653"/>
      <c r="D41" s="653"/>
      <c r="E41" s="653"/>
      <c r="F41" s="653"/>
      <c r="G41" s="653"/>
      <c r="H41" s="653"/>
      <c r="I41" s="653"/>
      <c r="J41" s="653"/>
      <c r="K41" s="653"/>
      <c r="L41" s="653"/>
      <c r="M41" s="188"/>
      <c r="N41" s="188"/>
      <c r="O41" s="188"/>
      <c r="P41" s="650"/>
      <c r="Q41" s="650"/>
      <c r="R41" s="650"/>
      <c r="S41" s="650"/>
      <c r="T41" s="650"/>
      <c r="U41" s="650"/>
      <c r="V41" s="650"/>
      <c r="W41" s="650"/>
      <c r="X41" s="650"/>
      <c r="Y41" s="650"/>
      <c r="Z41" s="650"/>
      <c r="AA41" s="650"/>
      <c r="AB41" s="286"/>
      <c r="AC41" s="286"/>
      <c r="AD41" s="286"/>
    </row>
    <row r="42" spans="1:30" ht="6" customHeight="1" x14ac:dyDescent="0.2">
      <c r="A42" s="724"/>
      <c r="B42" s="724"/>
      <c r="C42" s="653"/>
      <c r="D42" s="653"/>
      <c r="E42" s="653"/>
      <c r="F42" s="653"/>
      <c r="G42" s="653"/>
      <c r="H42" s="653"/>
      <c r="I42" s="653"/>
      <c r="J42" s="653"/>
      <c r="K42" s="653"/>
      <c r="L42" s="653"/>
      <c r="M42" s="188"/>
      <c r="N42" s="188"/>
      <c r="O42" s="188"/>
      <c r="P42" s="650"/>
      <c r="Q42" s="650"/>
      <c r="R42" s="650"/>
      <c r="S42" s="650"/>
      <c r="T42" s="650"/>
      <c r="U42" s="650"/>
      <c r="V42" s="650"/>
      <c r="W42" s="650"/>
      <c r="X42" s="650"/>
      <c r="Y42" s="650"/>
      <c r="Z42" s="650"/>
      <c r="AA42" s="650"/>
      <c r="AB42" s="286"/>
      <c r="AC42" s="286"/>
      <c r="AD42" s="286"/>
    </row>
    <row r="43" spans="1:30" x14ac:dyDescent="0.2">
      <c r="A43" s="724"/>
      <c r="B43" s="724"/>
      <c r="C43" s="653"/>
      <c r="D43" s="653"/>
      <c r="E43" s="653"/>
      <c r="F43" s="653"/>
      <c r="G43" s="653"/>
      <c r="H43" s="653"/>
      <c r="I43" s="653"/>
      <c r="J43" s="653"/>
      <c r="K43" s="653"/>
      <c r="L43" s="653"/>
      <c r="M43" s="188"/>
      <c r="N43" s="188"/>
      <c r="O43" s="188"/>
      <c r="P43" s="650"/>
      <c r="Q43" s="650"/>
      <c r="R43" s="650"/>
      <c r="S43" s="650"/>
      <c r="T43" s="650"/>
      <c r="U43" s="650"/>
      <c r="V43" s="650"/>
      <c r="W43" s="650"/>
      <c r="X43" s="650"/>
      <c r="Y43" s="650"/>
      <c r="Z43" s="650"/>
      <c r="AA43" s="650"/>
      <c r="AB43" s="286"/>
      <c r="AC43" s="286"/>
      <c r="AD43" s="286"/>
    </row>
    <row r="44" spans="1:30" x14ac:dyDescent="0.2">
      <c r="A44" s="724"/>
      <c r="B44" s="724"/>
      <c r="C44" s="653"/>
      <c r="D44" s="653"/>
      <c r="E44" s="653"/>
      <c r="F44" s="653"/>
      <c r="G44" s="653"/>
      <c r="H44" s="653"/>
      <c r="I44" s="653"/>
      <c r="J44" s="653"/>
      <c r="K44" s="653"/>
      <c r="L44" s="653"/>
      <c r="M44" s="188"/>
      <c r="N44" s="188"/>
      <c r="O44" s="188"/>
      <c r="P44" s="650"/>
      <c r="Q44" s="650"/>
      <c r="R44" s="650"/>
      <c r="S44" s="650"/>
      <c r="T44" s="650"/>
      <c r="U44" s="650"/>
      <c r="V44" s="650"/>
      <c r="W44" s="650"/>
      <c r="X44" s="650"/>
      <c r="Y44" s="650"/>
      <c r="Z44" s="650"/>
      <c r="AA44" s="650"/>
      <c r="AB44" s="286"/>
      <c r="AC44" s="286"/>
      <c r="AD44" s="286"/>
    </row>
    <row r="45" spans="1:30" x14ac:dyDescent="0.2">
      <c r="A45" s="724"/>
      <c r="B45" s="724"/>
      <c r="C45" s="653"/>
      <c r="D45" s="653"/>
      <c r="E45" s="653"/>
      <c r="F45" s="653"/>
      <c r="G45" s="653"/>
      <c r="H45" s="653"/>
      <c r="I45" s="653"/>
      <c r="J45" s="653"/>
      <c r="K45" s="653"/>
      <c r="L45" s="653"/>
      <c r="M45" s="188"/>
      <c r="N45" s="188"/>
      <c r="O45" s="188"/>
      <c r="P45" s="650"/>
      <c r="Q45" s="650"/>
      <c r="R45" s="650"/>
      <c r="S45" s="650"/>
      <c r="T45" s="650"/>
      <c r="U45" s="650"/>
      <c r="V45" s="650"/>
      <c r="W45" s="650"/>
      <c r="X45" s="650"/>
      <c r="Y45" s="650"/>
      <c r="Z45" s="650"/>
      <c r="AA45" s="650"/>
      <c r="AB45" s="286"/>
      <c r="AC45" s="286"/>
      <c r="AD45" s="286"/>
    </row>
    <row r="46" spans="1:30" x14ac:dyDescent="0.2">
      <c r="A46" s="714" t="s">
        <v>616</v>
      </c>
      <c r="B46" s="714"/>
      <c r="C46" s="653" t="s">
        <v>617</v>
      </c>
      <c r="D46" s="653"/>
      <c r="E46" s="653"/>
      <c r="F46" s="653"/>
      <c r="G46" s="653"/>
      <c r="H46" s="653"/>
      <c r="I46" s="653"/>
      <c r="J46" s="653"/>
      <c r="K46" s="653"/>
      <c r="L46" s="653"/>
      <c r="M46" s="188">
        <v>5</v>
      </c>
      <c r="N46" s="188"/>
      <c r="O46" s="188"/>
      <c r="P46" s="259"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6" s="259"/>
      <c r="R46" s="259"/>
      <c r="S46" s="259"/>
      <c r="T46" s="259"/>
      <c r="U46" s="259"/>
      <c r="V46" s="259"/>
      <c r="W46" s="259"/>
      <c r="X46" s="259"/>
      <c r="Y46" s="259"/>
      <c r="Z46" s="259"/>
      <c r="AA46" s="259"/>
      <c r="AB46" s="715">
        <f>'Wyliczenia do ratingu'!D3</f>
        <v>0</v>
      </c>
      <c r="AC46" s="715"/>
      <c r="AD46" s="715"/>
    </row>
    <row r="47" spans="1:30" x14ac:dyDescent="0.2">
      <c r="A47" s="714"/>
      <c r="B47" s="714"/>
      <c r="C47" s="653"/>
      <c r="D47" s="653"/>
      <c r="E47" s="653"/>
      <c r="F47" s="653"/>
      <c r="G47" s="653"/>
      <c r="H47" s="653"/>
      <c r="I47" s="653"/>
      <c r="J47" s="653"/>
      <c r="K47" s="653"/>
      <c r="L47" s="653"/>
      <c r="M47" s="188"/>
      <c r="N47" s="188"/>
      <c r="O47" s="188"/>
      <c r="P47" s="259"/>
      <c r="Q47" s="259"/>
      <c r="R47" s="259"/>
      <c r="S47" s="259"/>
      <c r="T47" s="259"/>
      <c r="U47" s="259"/>
      <c r="V47" s="259"/>
      <c r="W47" s="259"/>
      <c r="X47" s="259"/>
      <c r="Y47" s="259"/>
      <c r="Z47" s="259"/>
      <c r="AA47" s="259"/>
      <c r="AB47" s="715"/>
      <c r="AC47" s="715"/>
      <c r="AD47" s="715"/>
    </row>
    <row r="48" spans="1:30" x14ac:dyDescent="0.2">
      <c r="A48" s="714"/>
      <c r="B48" s="714"/>
      <c r="C48" s="653"/>
      <c r="D48" s="653"/>
      <c r="E48" s="653"/>
      <c r="F48" s="653"/>
      <c r="G48" s="653"/>
      <c r="H48" s="653"/>
      <c r="I48" s="653"/>
      <c r="J48" s="653"/>
      <c r="K48" s="653"/>
      <c r="L48" s="653"/>
      <c r="M48" s="188"/>
      <c r="N48" s="188"/>
      <c r="O48" s="188"/>
      <c r="P48" s="259"/>
      <c r="Q48" s="259"/>
      <c r="R48" s="259"/>
      <c r="S48" s="259"/>
      <c r="T48" s="259"/>
      <c r="U48" s="259"/>
      <c r="V48" s="259"/>
      <c r="W48" s="259"/>
      <c r="X48" s="259"/>
      <c r="Y48" s="259"/>
      <c r="Z48" s="259"/>
      <c r="AA48" s="259"/>
      <c r="AB48" s="715"/>
      <c r="AC48" s="715"/>
      <c r="AD48" s="715"/>
    </row>
    <row r="49" spans="1:30" x14ac:dyDescent="0.2">
      <c r="A49" s="714"/>
      <c r="B49" s="714"/>
      <c r="C49" s="653"/>
      <c r="D49" s="653"/>
      <c r="E49" s="653"/>
      <c r="F49" s="653"/>
      <c r="G49" s="653"/>
      <c r="H49" s="653"/>
      <c r="I49" s="653"/>
      <c r="J49" s="653"/>
      <c r="K49" s="653"/>
      <c r="L49" s="653"/>
      <c r="M49" s="188"/>
      <c r="N49" s="188"/>
      <c r="O49" s="188"/>
      <c r="P49" s="259"/>
      <c r="Q49" s="259"/>
      <c r="R49" s="259"/>
      <c r="S49" s="259"/>
      <c r="T49" s="259"/>
      <c r="U49" s="259"/>
      <c r="V49" s="259"/>
      <c r="W49" s="259"/>
      <c r="X49" s="259"/>
      <c r="Y49" s="259"/>
      <c r="Z49" s="259"/>
      <c r="AA49" s="259"/>
      <c r="AB49" s="715"/>
      <c r="AC49" s="715"/>
      <c r="AD49" s="715"/>
    </row>
    <row r="50" spans="1:30" x14ac:dyDescent="0.2">
      <c r="A50" s="714"/>
      <c r="B50" s="714"/>
      <c r="C50" s="653"/>
      <c r="D50" s="653"/>
      <c r="E50" s="653"/>
      <c r="F50" s="653"/>
      <c r="G50" s="653"/>
      <c r="H50" s="653"/>
      <c r="I50" s="653"/>
      <c r="J50" s="653"/>
      <c r="K50" s="653"/>
      <c r="L50" s="653"/>
      <c r="M50" s="188"/>
      <c r="N50" s="188"/>
      <c r="O50" s="188"/>
      <c r="P50" s="259"/>
      <c r="Q50" s="259"/>
      <c r="R50" s="259"/>
      <c r="S50" s="259"/>
      <c r="T50" s="259"/>
      <c r="U50" s="259"/>
      <c r="V50" s="259"/>
      <c r="W50" s="259"/>
      <c r="X50" s="259"/>
      <c r="Y50" s="259"/>
      <c r="Z50" s="259"/>
      <c r="AA50" s="259"/>
      <c r="AB50" s="715"/>
      <c r="AC50" s="715"/>
      <c r="AD50" s="715"/>
    </row>
    <row r="51" spans="1:30" x14ac:dyDescent="0.2">
      <c r="A51" s="714"/>
      <c r="B51" s="714"/>
      <c r="C51" s="653"/>
      <c r="D51" s="653"/>
      <c r="E51" s="653"/>
      <c r="F51" s="653"/>
      <c r="G51" s="653"/>
      <c r="H51" s="653"/>
      <c r="I51" s="653"/>
      <c r="J51" s="653"/>
      <c r="K51" s="653"/>
      <c r="L51" s="653"/>
      <c r="M51" s="188"/>
      <c r="N51" s="188"/>
      <c r="O51" s="188"/>
      <c r="P51" s="259"/>
      <c r="Q51" s="259"/>
      <c r="R51" s="259"/>
      <c r="S51" s="259"/>
      <c r="T51" s="259"/>
      <c r="U51" s="259"/>
      <c r="V51" s="259"/>
      <c r="W51" s="259"/>
      <c r="X51" s="259"/>
      <c r="Y51" s="259"/>
      <c r="Z51" s="259"/>
      <c r="AA51" s="259"/>
      <c r="AB51" s="715"/>
      <c r="AC51" s="715"/>
      <c r="AD51" s="715"/>
    </row>
    <row r="52" spans="1:30" x14ac:dyDescent="0.2">
      <c r="A52" s="714"/>
      <c r="B52" s="714"/>
      <c r="C52" s="653"/>
      <c r="D52" s="653"/>
      <c r="E52" s="653"/>
      <c r="F52" s="653"/>
      <c r="G52" s="653"/>
      <c r="H52" s="653"/>
      <c r="I52" s="653"/>
      <c r="J52" s="653"/>
      <c r="K52" s="653"/>
      <c r="L52" s="653"/>
      <c r="M52" s="188"/>
      <c r="N52" s="188"/>
      <c r="O52" s="188"/>
      <c r="P52" s="259"/>
      <c r="Q52" s="259"/>
      <c r="R52" s="259"/>
      <c r="S52" s="259"/>
      <c r="T52" s="259"/>
      <c r="U52" s="259"/>
      <c r="V52" s="259"/>
      <c r="W52" s="259"/>
      <c r="X52" s="259"/>
      <c r="Y52" s="259"/>
      <c r="Z52" s="259"/>
      <c r="AA52" s="259"/>
      <c r="AB52" s="715"/>
      <c r="AC52" s="715"/>
      <c r="AD52" s="715"/>
    </row>
    <row r="53" spans="1:30" x14ac:dyDescent="0.2">
      <c r="A53" s="714"/>
      <c r="B53" s="714"/>
      <c r="C53" s="653"/>
      <c r="D53" s="653"/>
      <c r="E53" s="653"/>
      <c r="F53" s="653"/>
      <c r="G53" s="653"/>
      <c r="H53" s="653"/>
      <c r="I53" s="653"/>
      <c r="J53" s="653"/>
      <c r="K53" s="653"/>
      <c r="L53" s="653"/>
      <c r="M53" s="188"/>
      <c r="N53" s="188"/>
      <c r="O53" s="188"/>
      <c r="P53" s="259"/>
      <c r="Q53" s="259"/>
      <c r="R53" s="259"/>
      <c r="S53" s="259"/>
      <c r="T53" s="259"/>
      <c r="U53" s="259"/>
      <c r="V53" s="259"/>
      <c r="W53" s="259"/>
      <c r="X53" s="259"/>
      <c r="Y53" s="259"/>
      <c r="Z53" s="259"/>
      <c r="AA53" s="259"/>
      <c r="AB53" s="715"/>
      <c r="AC53" s="715"/>
      <c r="AD53" s="715"/>
    </row>
    <row r="54" spans="1:30" ht="9" customHeight="1" x14ac:dyDescent="0.2">
      <c r="A54" s="714" t="s">
        <v>566</v>
      </c>
      <c r="B54" s="714"/>
      <c r="C54" s="653" t="s">
        <v>619</v>
      </c>
      <c r="D54" s="653"/>
      <c r="E54" s="653"/>
      <c r="F54" s="653"/>
      <c r="G54" s="653"/>
      <c r="H54" s="653"/>
      <c r="I54" s="653"/>
      <c r="J54" s="653"/>
      <c r="K54" s="653"/>
      <c r="L54" s="653"/>
      <c r="M54" s="188">
        <v>3</v>
      </c>
      <c r="N54" s="188"/>
      <c r="O54" s="188"/>
      <c r="P54" s="259" t="str">
        <f>"Wskaźnik zadłużenia dla firmy"&amp;" "&amp;'03. Formularz Wniosku '!J16&amp;" "&amp;"wynosi"&amp;" "&amp;'Wyliczenia do ratingu'!C5*100&amp;" "&amp;"%, dlatego tez przyznano"&amp;'Wyliczenia do ratingu'!D5&amp;" "&amp;"punktów"</f>
        <v>Wskaźnik zadłużenia dla firmy  wynosi 0 %, dlatego tez przyznano1 punktów</v>
      </c>
      <c r="Q54" s="259"/>
      <c r="R54" s="259"/>
      <c r="S54" s="259"/>
      <c r="T54" s="259"/>
      <c r="U54" s="259"/>
      <c r="V54" s="259"/>
      <c r="W54" s="259"/>
      <c r="X54" s="259"/>
      <c r="Y54" s="259"/>
      <c r="Z54" s="259"/>
      <c r="AA54" s="259"/>
      <c r="AB54" s="715">
        <f>'Wyliczenia do ratingu'!D5</f>
        <v>1</v>
      </c>
      <c r="AC54" s="715"/>
      <c r="AD54" s="715"/>
    </row>
    <row r="55" spans="1:30" ht="9.75" customHeight="1" x14ac:dyDescent="0.2">
      <c r="A55" s="714"/>
      <c r="B55" s="714"/>
      <c r="C55" s="653"/>
      <c r="D55" s="653"/>
      <c r="E55" s="653"/>
      <c r="F55" s="653"/>
      <c r="G55" s="653"/>
      <c r="H55" s="653"/>
      <c r="I55" s="653"/>
      <c r="J55" s="653"/>
      <c r="K55" s="653"/>
      <c r="L55" s="653"/>
      <c r="M55" s="188"/>
      <c r="N55" s="188"/>
      <c r="O55" s="188"/>
      <c r="P55" s="259"/>
      <c r="Q55" s="259"/>
      <c r="R55" s="259"/>
      <c r="S55" s="259"/>
      <c r="T55" s="259"/>
      <c r="U55" s="259"/>
      <c r="V55" s="259"/>
      <c r="W55" s="259"/>
      <c r="X55" s="259"/>
      <c r="Y55" s="259"/>
      <c r="Z55" s="259"/>
      <c r="AA55" s="259"/>
      <c r="AB55" s="715"/>
      <c r="AC55" s="715"/>
      <c r="AD55" s="715"/>
    </row>
    <row r="56" spans="1:30" x14ac:dyDescent="0.2">
      <c r="A56" s="714"/>
      <c r="B56" s="714"/>
      <c r="C56" s="653"/>
      <c r="D56" s="653"/>
      <c r="E56" s="653"/>
      <c r="F56" s="653"/>
      <c r="G56" s="653"/>
      <c r="H56" s="653"/>
      <c r="I56" s="653"/>
      <c r="J56" s="653"/>
      <c r="K56" s="653"/>
      <c r="L56" s="653"/>
      <c r="M56" s="188"/>
      <c r="N56" s="188"/>
      <c r="O56" s="188"/>
      <c r="P56" s="259"/>
      <c r="Q56" s="259"/>
      <c r="R56" s="259"/>
      <c r="S56" s="259"/>
      <c r="T56" s="259"/>
      <c r="U56" s="259"/>
      <c r="V56" s="259"/>
      <c r="W56" s="259"/>
      <c r="X56" s="259"/>
      <c r="Y56" s="259"/>
      <c r="Z56" s="259"/>
      <c r="AA56" s="259"/>
      <c r="AB56" s="715"/>
      <c r="AC56" s="715"/>
      <c r="AD56" s="715"/>
    </row>
    <row r="57" spans="1:30" ht="8.25" customHeight="1" x14ac:dyDescent="0.2">
      <c r="A57" s="714"/>
      <c r="B57" s="714"/>
      <c r="C57" s="653"/>
      <c r="D57" s="653"/>
      <c r="E57" s="653"/>
      <c r="F57" s="653"/>
      <c r="G57" s="653"/>
      <c r="H57" s="653"/>
      <c r="I57" s="653"/>
      <c r="J57" s="653"/>
      <c r="K57" s="653"/>
      <c r="L57" s="653"/>
      <c r="M57" s="188"/>
      <c r="N57" s="188"/>
      <c r="O57" s="188"/>
      <c r="P57" s="259"/>
      <c r="Q57" s="259"/>
      <c r="R57" s="259"/>
      <c r="S57" s="259"/>
      <c r="T57" s="259"/>
      <c r="U57" s="259"/>
      <c r="V57" s="259"/>
      <c r="W57" s="259"/>
      <c r="X57" s="259"/>
      <c r="Y57" s="259"/>
      <c r="Z57" s="259"/>
      <c r="AA57" s="259"/>
      <c r="AB57" s="715"/>
      <c r="AC57" s="715"/>
      <c r="AD57" s="715"/>
    </row>
    <row r="58" spans="1:30" x14ac:dyDescent="0.2">
      <c r="A58" s="714"/>
      <c r="B58" s="714"/>
      <c r="C58" s="653"/>
      <c r="D58" s="653"/>
      <c r="E58" s="653"/>
      <c r="F58" s="653"/>
      <c r="G58" s="653"/>
      <c r="H58" s="653"/>
      <c r="I58" s="653"/>
      <c r="J58" s="653"/>
      <c r="K58" s="653"/>
      <c r="L58" s="653"/>
      <c r="M58" s="188"/>
      <c r="N58" s="188"/>
      <c r="O58" s="188"/>
      <c r="P58" s="259"/>
      <c r="Q58" s="259"/>
      <c r="R58" s="259"/>
      <c r="S58" s="259"/>
      <c r="T58" s="259"/>
      <c r="U58" s="259"/>
      <c r="V58" s="259"/>
      <c r="W58" s="259"/>
      <c r="X58" s="259"/>
      <c r="Y58" s="259"/>
      <c r="Z58" s="259"/>
      <c r="AA58" s="259"/>
      <c r="AB58" s="715"/>
      <c r="AC58" s="715"/>
      <c r="AD58" s="715"/>
    </row>
    <row r="59" spans="1:30" ht="6.75" customHeight="1" x14ac:dyDescent="0.2">
      <c r="A59" s="714"/>
      <c r="B59" s="714"/>
      <c r="C59" s="653"/>
      <c r="D59" s="653"/>
      <c r="E59" s="653"/>
      <c r="F59" s="653"/>
      <c r="G59" s="653"/>
      <c r="H59" s="653"/>
      <c r="I59" s="653"/>
      <c r="J59" s="653"/>
      <c r="K59" s="653"/>
      <c r="L59" s="653"/>
      <c r="M59" s="188"/>
      <c r="N59" s="188"/>
      <c r="O59" s="188"/>
      <c r="P59" s="259"/>
      <c r="Q59" s="259"/>
      <c r="R59" s="259"/>
      <c r="S59" s="259"/>
      <c r="T59" s="259"/>
      <c r="U59" s="259"/>
      <c r="V59" s="259"/>
      <c r="W59" s="259"/>
      <c r="X59" s="259"/>
      <c r="Y59" s="259"/>
      <c r="Z59" s="259"/>
      <c r="AA59" s="259"/>
      <c r="AB59" s="715"/>
      <c r="AC59" s="715"/>
      <c r="AD59" s="715"/>
    </row>
    <row r="60" spans="1:30" x14ac:dyDescent="0.2">
      <c r="A60" s="714"/>
      <c r="B60" s="714"/>
      <c r="C60" s="653"/>
      <c r="D60" s="653"/>
      <c r="E60" s="653"/>
      <c r="F60" s="653"/>
      <c r="G60" s="653"/>
      <c r="H60" s="653"/>
      <c r="I60" s="653"/>
      <c r="J60" s="653"/>
      <c r="K60" s="653"/>
      <c r="L60" s="653"/>
      <c r="M60" s="188"/>
      <c r="N60" s="188"/>
      <c r="O60" s="188"/>
      <c r="P60" s="259"/>
      <c r="Q60" s="259"/>
      <c r="R60" s="259"/>
      <c r="S60" s="259"/>
      <c r="T60" s="259"/>
      <c r="U60" s="259"/>
      <c r="V60" s="259"/>
      <c r="W60" s="259"/>
      <c r="X60" s="259"/>
      <c r="Y60" s="259"/>
      <c r="Z60" s="259"/>
      <c r="AA60" s="259"/>
      <c r="AB60" s="715"/>
      <c r="AC60" s="715"/>
      <c r="AD60" s="715"/>
    </row>
    <row r="61" spans="1:30" ht="7.5" customHeight="1" x14ac:dyDescent="0.2">
      <c r="A61" s="714"/>
      <c r="B61" s="714"/>
      <c r="C61" s="653"/>
      <c r="D61" s="653"/>
      <c r="E61" s="653"/>
      <c r="F61" s="653"/>
      <c r="G61" s="653"/>
      <c r="H61" s="653"/>
      <c r="I61" s="653"/>
      <c r="J61" s="653"/>
      <c r="K61" s="653"/>
      <c r="L61" s="653"/>
      <c r="M61" s="188"/>
      <c r="N61" s="188"/>
      <c r="O61" s="188"/>
      <c r="P61" s="259"/>
      <c r="Q61" s="259"/>
      <c r="R61" s="259"/>
      <c r="S61" s="259"/>
      <c r="T61" s="259"/>
      <c r="U61" s="259"/>
      <c r="V61" s="259"/>
      <c r="W61" s="259"/>
      <c r="X61" s="259"/>
      <c r="Y61" s="259"/>
      <c r="Z61" s="259"/>
      <c r="AA61" s="259"/>
      <c r="AB61" s="715"/>
      <c r="AC61" s="715"/>
      <c r="AD61" s="715"/>
    </row>
    <row r="62" spans="1:30" ht="7.5" customHeight="1" x14ac:dyDescent="0.2">
      <c r="A62" s="125"/>
      <c r="B62" s="125"/>
      <c r="C62" s="126"/>
      <c r="D62" s="126"/>
      <c r="E62" s="126"/>
      <c r="F62" s="126"/>
      <c r="G62" s="126"/>
      <c r="H62" s="126"/>
      <c r="I62" s="126"/>
      <c r="J62" s="126"/>
      <c r="K62" s="126"/>
      <c r="L62" s="126"/>
      <c r="M62" s="127"/>
      <c r="N62" s="127"/>
      <c r="O62" s="127"/>
      <c r="P62" s="128"/>
      <c r="Q62" s="128"/>
      <c r="R62" s="128"/>
      <c r="S62" s="128"/>
      <c r="T62" s="128"/>
      <c r="U62" s="128"/>
      <c r="V62" s="128"/>
      <c r="W62" s="128"/>
      <c r="X62" s="128"/>
      <c r="Y62" s="128"/>
      <c r="Z62" s="128"/>
      <c r="AA62" s="128"/>
      <c r="AB62" s="129"/>
      <c r="AC62" s="129"/>
      <c r="AD62" s="129"/>
    </row>
    <row r="63" spans="1:30" ht="7.5" customHeight="1" x14ac:dyDescent="0.2">
      <c r="A63" s="125"/>
      <c r="B63" s="125"/>
      <c r="C63" s="126"/>
      <c r="D63" s="126"/>
      <c r="E63" s="126"/>
      <c r="F63" s="126"/>
      <c r="G63" s="126"/>
      <c r="H63" s="126"/>
      <c r="I63" s="126"/>
      <c r="J63" s="126"/>
      <c r="K63" s="126"/>
      <c r="L63" s="126"/>
      <c r="M63" s="127"/>
      <c r="N63" s="127"/>
      <c r="O63" s="127"/>
      <c r="P63" s="128"/>
      <c r="Q63" s="128"/>
      <c r="R63" s="128"/>
      <c r="S63" s="128"/>
      <c r="T63" s="128"/>
      <c r="U63" s="128"/>
      <c r="V63" s="128"/>
      <c r="W63" s="128"/>
      <c r="X63" s="128"/>
      <c r="Y63" s="128"/>
      <c r="Z63" s="128"/>
      <c r="AA63" s="128"/>
      <c r="AB63" s="129"/>
      <c r="AC63" s="129"/>
      <c r="AD63" s="129"/>
    </row>
    <row r="64" spans="1:30" ht="12" customHeight="1" x14ac:dyDescent="0.2">
      <c r="A64" s="714" t="s">
        <v>620</v>
      </c>
      <c r="B64" s="714"/>
      <c r="C64" s="653" t="s">
        <v>621</v>
      </c>
      <c r="D64" s="653"/>
      <c r="E64" s="653"/>
      <c r="F64" s="653"/>
      <c r="G64" s="653"/>
      <c r="H64" s="653"/>
      <c r="I64" s="653"/>
      <c r="J64" s="653"/>
      <c r="K64" s="653"/>
      <c r="L64" s="653"/>
      <c r="M64" s="188">
        <v>12</v>
      </c>
      <c r="N64" s="188"/>
      <c r="O64" s="188"/>
      <c r="P64" s="259"/>
      <c r="Q64" s="259"/>
      <c r="R64" s="259"/>
      <c r="S64" s="259"/>
      <c r="T64" s="259"/>
      <c r="U64" s="259"/>
      <c r="V64" s="259"/>
      <c r="W64" s="259"/>
      <c r="X64" s="259"/>
      <c r="Y64" s="259"/>
      <c r="Z64" s="259"/>
      <c r="AA64" s="259"/>
      <c r="AB64" s="715">
        <v>12</v>
      </c>
      <c r="AC64" s="715"/>
      <c r="AD64" s="715"/>
    </row>
    <row r="65" spans="1:30" x14ac:dyDescent="0.2">
      <c r="A65" s="714"/>
      <c r="B65" s="714"/>
      <c r="C65" s="653"/>
      <c r="D65" s="653"/>
      <c r="E65" s="653"/>
      <c r="F65" s="653"/>
      <c r="G65" s="653"/>
      <c r="H65" s="653"/>
      <c r="I65" s="653"/>
      <c r="J65" s="653"/>
      <c r="K65" s="653"/>
      <c r="L65" s="653"/>
      <c r="M65" s="188"/>
      <c r="N65" s="188"/>
      <c r="O65" s="188"/>
      <c r="P65" s="259"/>
      <c r="Q65" s="259"/>
      <c r="R65" s="259"/>
      <c r="S65" s="259"/>
      <c r="T65" s="259"/>
      <c r="U65" s="259"/>
      <c r="V65" s="259"/>
      <c r="W65" s="259"/>
      <c r="X65" s="259"/>
      <c r="Y65" s="259"/>
      <c r="Z65" s="259"/>
      <c r="AA65" s="259"/>
      <c r="AB65" s="715"/>
      <c r="AC65" s="715"/>
      <c r="AD65" s="715"/>
    </row>
    <row r="66" spans="1:30" x14ac:dyDescent="0.2">
      <c r="A66" s="714"/>
      <c r="B66" s="714"/>
      <c r="C66" s="653"/>
      <c r="D66" s="653"/>
      <c r="E66" s="653"/>
      <c r="F66" s="653"/>
      <c r="G66" s="653"/>
      <c r="H66" s="653"/>
      <c r="I66" s="653"/>
      <c r="J66" s="653"/>
      <c r="K66" s="653"/>
      <c r="L66" s="653"/>
      <c r="M66" s="188"/>
      <c r="N66" s="188"/>
      <c r="O66" s="188"/>
      <c r="P66" s="259"/>
      <c r="Q66" s="259"/>
      <c r="R66" s="259"/>
      <c r="S66" s="259"/>
      <c r="T66" s="259"/>
      <c r="U66" s="259"/>
      <c r="V66" s="259"/>
      <c r="W66" s="259"/>
      <c r="X66" s="259"/>
      <c r="Y66" s="259"/>
      <c r="Z66" s="259"/>
      <c r="AA66" s="259"/>
      <c r="AB66" s="715"/>
      <c r="AC66" s="715"/>
      <c r="AD66" s="715"/>
    </row>
    <row r="67" spans="1:30" x14ac:dyDescent="0.2">
      <c r="A67" s="714"/>
      <c r="B67" s="714"/>
      <c r="C67" s="653"/>
      <c r="D67" s="653"/>
      <c r="E67" s="653"/>
      <c r="F67" s="653"/>
      <c r="G67" s="653"/>
      <c r="H67" s="653"/>
      <c r="I67" s="653"/>
      <c r="J67" s="653"/>
      <c r="K67" s="653"/>
      <c r="L67" s="653"/>
      <c r="M67" s="188"/>
      <c r="N67" s="188"/>
      <c r="O67" s="188"/>
      <c r="P67" s="259"/>
      <c r="Q67" s="259"/>
      <c r="R67" s="259"/>
      <c r="S67" s="259"/>
      <c r="T67" s="259"/>
      <c r="U67" s="259"/>
      <c r="V67" s="259"/>
      <c r="W67" s="259"/>
      <c r="X67" s="259"/>
      <c r="Y67" s="259"/>
      <c r="Z67" s="259"/>
      <c r="AA67" s="259"/>
      <c r="AB67" s="715"/>
      <c r="AC67" s="715"/>
      <c r="AD67" s="715"/>
    </row>
    <row r="68" spans="1:30" x14ac:dyDescent="0.2">
      <c r="A68" s="714"/>
      <c r="B68" s="714"/>
      <c r="C68" s="653"/>
      <c r="D68" s="653"/>
      <c r="E68" s="653"/>
      <c r="F68" s="653"/>
      <c r="G68" s="653"/>
      <c r="H68" s="653"/>
      <c r="I68" s="653"/>
      <c r="J68" s="653"/>
      <c r="K68" s="653"/>
      <c r="L68" s="653"/>
      <c r="M68" s="188"/>
      <c r="N68" s="188"/>
      <c r="O68" s="188"/>
      <c r="P68" s="259"/>
      <c r="Q68" s="259"/>
      <c r="R68" s="259"/>
      <c r="S68" s="259"/>
      <c r="T68" s="259"/>
      <c r="U68" s="259"/>
      <c r="V68" s="259"/>
      <c r="W68" s="259"/>
      <c r="X68" s="259"/>
      <c r="Y68" s="259"/>
      <c r="Z68" s="259"/>
      <c r="AA68" s="259"/>
      <c r="AB68" s="715"/>
      <c r="AC68" s="715"/>
      <c r="AD68" s="715"/>
    </row>
    <row r="69" spans="1:30" x14ac:dyDescent="0.2">
      <c r="A69" s="714"/>
      <c r="B69" s="714"/>
      <c r="C69" s="653"/>
      <c r="D69" s="653"/>
      <c r="E69" s="653"/>
      <c r="F69" s="653"/>
      <c r="G69" s="653"/>
      <c r="H69" s="653"/>
      <c r="I69" s="653"/>
      <c r="J69" s="653"/>
      <c r="K69" s="653"/>
      <c r="L69" s="653"/>
      <c r="M69" s="188"/>
      <c r="N69" s="188"/>
      <c r="O69" s="188"/>
      <c r="P69" s="259"/>
      <c r="Q69" s="259"/>
      <c r="R69" s="259"/>
      <c r="S69" s="259"/>
      <c r="T69" s="259"/>
      <c r="U69" s="259"/>
      <c r="V69" s="259"/>
      <c r="W69" s="259"/>
      <c r="X69" s="259"/>
      <c r="Y69" s="259"/>
      <c r="Z69" s="259"/>
      <c r="AA69" s="259"/>
      <c r="AB69" s="715"/>
      <c r="AC69" s="715"/>
      <c r="AD69" s="715"/>
    </row>
    <row r="70" spans="1:30" x14ac:dyDescent="0.2">
      <c r="A70" s="714"/>
      <c r="B70" s="714"/>
      <c r="C70" s="653"/>
      <c r="D70" s="653"/>
      <c r="E70" s="653"/>
      <c r="F70" s="653"/>
      <c r="G70" s="653"/>
      <c r="H70" s="653"/>
      <c r="I70" s="653"/>
      <c r="J70" s="653"/>
      <c r="K70" s="653"/>
      <c r="L70" s="653"/>
      <c r="M70" s="188"/>
      <c r="N70" s="188"/>
      <c r="O70" s="188"/>
      <c r="P70" s="259"/>
      <c r="Q70" s="259"/>
      <c r="R70" s="259"/>
      <c r="S70" s="259"/>
      <c r="T70" s="259"/>
      <c r="U70" s="259"/>
      <c r="V70" s="259"/>
      <c r="W70" s="259"/>
      <c r="X70" s="259"/>
      <c r="Y70" s="259"/>
      <c r="Z70" s="259"/>
      <c r="AA70" s="259"/>
      <c r="AB70" s="715"/>
      <c r="AC70" s="715"/>
      <c r="AD70" s="715"/>
    </row>
    <row r="71" spans="1:30" x14ac:dyDescent="0.2">
      <c r="A71" s="714"/>
      <c r="B71" s="714"/>
      <c r="C71" s="653"/>
      <c r="D71" s="653"/>
      <c r="E71" s="653"/>
      <c r="F71" s="653"/>
      <c r="G71" s="653"/>
      <c r="H71" s="653"/>
      <c r="I71" s="653"/>
      <c r="J71" s="653"/>
      <c r="K71" s="653"/>
      <c r="L71" s="653"/>
      <c r="M71" s="188"/>
      <c r="N71" s="188"/>
      <c r="O71" s="188"/>
      <c r="P71" s="259"/>
      <c r="Q71" s="259"/>
      <c r="R71" s="259"/>
      <c r="S71" s="259"/>
      <c r="T71" s="259"/>
      <c r="U71" s="259"/>
      <c r="V71" s="259"/>
      <c r="W71" s="259"/>
      <c r="X71" s="259"/>
      <c r="Y71" s="259"/>
      <c r="Z71" s="259"/>
      <c r="AA71" s="259"/>
      <c r="AB71" s="715"/>
      <c r="AC71" s="715"/>
      <c r="AD71" s="715"/>
    </row>
    <row r="72" spans="1:30" x14ac:dyDescent="0.2">
      <c r="A72" s="714"/>
      <c r="B72" s="714"/>
      <c r="C72" s="653"/>
      <c r="D72" s="653"/>
      <c r="E72" s="653"/>
      <c r="F72" s="653"/>
      <c r="G72" s="653"/>
      <c r="H72" s="653"/>
      <c r="I72" s="653"/>
      <c r="J72" s="653"/>
      <c r="K72" s="653"/>
      <c r="L72" s="653"/>
      <c r="M72" s="188"/>
      <c r="N72" s="188"/>
      <c r="O72" s="188"/>
      <c r="P72" s="259"/>
      <c r="Q72" s="259"/>
      <c r="R72" s="259"/>
      <c r="S72" s="259"/>
      <c r="T72" s="259"/>
      <c r="U72" s="259"/>
      <c r="V72" s="259"/>
      <c r="W72" s="259"/>
      <c r="X72" s="259"/>
      <c r="Y72" s="259"/>
      <c r="Z72" s="259"/>
      <c r="AA72" s="259"/>
      <c r="AB72" s="715"/>
      <c r="AC72" s="715"/>
      <c r="AD72" s="715"/>
    </row>
    <row r="73" spans="1:30" x14ac:dyDescent="0.2">
      <c r="A73" s="714"/>
      <c r="B73" s="714"/>
      <c r="C73" s="653"/>
      <c r="D73" s="653"/>
      <c r="E73" s="653"/>
      <c r="F73" s="653"/>
      <c r="G73" s="653"/>
      <c r="H73" s="653"/>
      <c r="I73" s="653"/>
      <c r="J73" s="653"/>
      <c r="K73" s="653"/>
      <c r="L73" s="653"/>
      <c r="M73" s="188"/>
      <c r="N73" s="188"/>
      <c r="O73" s="188"/>
      <c r="P73" s="259"/>
      <c r="Q73" s="259"/>
      <c r="R73" s="259"/>
      <c r="S73" s="259"/>
      <c r="T73" s="259"/>
      <c r="U73" s="259"/>
      <c r="V73" s="259"/>
      <c r="W73" s="259"/>
      <c r="X73" s="259"/>
      <c r="Y73" s="259"/>
      <c r="Z73" s="259"/>
      <c r="AA73" s="259"/>
      <c r="AB73" s="715"/>
      <c r="AC73" s="715"/>
      <c r="AD73" s="715"/>
    </row>
    <row r="74" spans="1:30" x14ac:dyDescent="0.2">
      <c r="A74" s="714"/>
      <c r="B74" s="714"/>
      <c r="C74" s="653"/>
      <c r="D74" s="653"/>
      <c r="E74" s="653"/>
      <c r="F74" s="653"/>
      <c r="G74" s="653"/>
      <c r="H74" s="653"/>
      <c r="I74" s="653"/>
      <c r="J74" s="653"/>
      <c r="K74" s="653"/>
      <c r="L74" s="653"/>
      <c r="M74" s="188"/>
      <c r="N74" s="188"/>
      <c r="O74" s="188"/>
      <c r="P74" s="259"/>
      <c r="Q74" s="259"/>
      <c r="R74" s="259"/>
      <c r="S74" s="259"/>
      <c r="T74" s="259"/>
      <c r="U74" s="259"/>
      <c r="V74" s="259"/>
      <c r="W74" s="259"/>
      <c r="X74" s="259"/>
      <c r="Y74" s="259"/>
      <c r="Z74" s="259"/>
      <c r="AA74" s="259"/>
      <c r="AB74" s="715"/>
      <c r="AC74" s="715"/>
      <c r="AD74" s="715"/>
    </row>
    <row r="75" spans="1:30" x14ac:dyDescent="0.2">
      <c r="A75" s="714"/>
      <c r="B75" s="714"/>
      <c r="C75" s="653"/>
      <c r="D75" s="653"/>
      <c r="E75" s="653"/>
      <c r="F75" s="653"/>
      <c r="G75" s="653"/>
      <c r="H75" s="653"/>
      <c r="I75" s="653"/>
      <c r="J75" s="653"/>
      <c r="K75" s="653"/>
      <c r="L75" s="653"/>
      <c r="M75" s="188"/>
      <c r="N75" s="188"/>
      <c r="O75" s="188"/>
      <c r="P75" s="259"/>
      <c r="Q75" s="259"/>
      <c r="R75" s="259"/>
      <c r="S75" s="259"/>
      <c r="T75" s="259"/>
      <c r="U75" s="259"/>
      <c r="V75" s="259"/>
      <c r="W75" s="259"/>
      <c r="X75" s="259"/>
      <c r="Y75" s="259"/>
      <c r="Z75" s="259"/>
      <c r="AA75" s="259"/>
      <c r="AB75" s="715"/>
      <c r="AC75" s="715"/>
      <c r="AD75" s="715"/>
    </row>
    <row r="76" spans="1:30" x14ac:dyDescent="0.2">
      <c r="A76" s="714" t="s">
        <v>620</v>
      </c>
      <c r="B76" s="714"/>
      <c r="C76" s="653" t="s">
        <v>622</v>
      </c>
      <c r="D76" s="653"/>
      <c r="E76" s="653"/>
      <c r="F76" s="653"/>
      <c r="G76" s="653"/>
      <c r="H76" s="653"/>
      <c r="I76" s="653"/>
      <c r="J76" s="653"/>
      <c r="K76" s="653"/>
      <c r="L76" s="653"/>
      <c r="M76" s="188">
        <v>5</v>
      </c>
      <c r="N76" s="188"/>
      <c r="O76" s="188"/>
      <c r="P76" s="259"/>
      <c r="Q76" s="259"/>
      <c r="R76" s="259"/>
      <c r="S76" s="259"/>
      <c r="T76" s="259"/>
      <c r="U76" s="259"/>
      <c r="V76" s="259"/>
      <c r="W76" s="259"/>
      <c r="X76" s="259"/>
      <c r="Y76" s="259"/>
      <c r="Z76" s="259"/>
      <c r="AA76" s="259"/>
      <c r="AB76" s="715">
        <v>5</v>
      </c>
      <c r="AC76" s="715"/>
      <c r="AD76" s="715"/>
    </row>
    <row r="77" spans="1:30" x14ac:dyDescent="0.2">
      <c r="A77" s="714"/>
      <c r="B77" s="714"/>
      <c r="C77" s="653"/>
      <c r="D77" s="653"/>
      <c r="E77" s="653"/>
      <c r="F77" s="653"/>
      <c r="G77" s="653"/>
      <c r="H77" s="653"/>
      <c r="I77" s="653"/>
      <c r="J77" s="653"/>
      <c r="K77" s="653"/>
      <c r="L77" s="653"/>
      <c r="M77" s="188"/>
      <c r="N77" s="188"/>
      <c r="O77" s="188"/>
      <c r="P77" s="259"/>
      <c r="Q77" s="259"/>
      <c r="R77" s="259"/>
      <c r="S77" s="259"/>
      <c r="T77" s="259"/>
      <c r="U77" s="259"/>
      <c r="V77" s="259"/>
      <c r="W77" s="259"/>
      <c r="X77" s="259"/>
      <c r="Y77" s="259"/>
      <c r="Z77" s="259"/>
      <c r="AA77" s="259"/>
      <c r="AB77" s="715"/>
      <c r="AC77" s="715"/>
      <c r="AD77" s="715"/>
    </row>
    <row r="78" spans="1:30" x14ac:dyDescent="0.2">
      <c r="A78" s="714"/>
      <c r="B78" s="714"/>
      <c r="C78" s="653"/>
      <c r="D78" s="653"/>
      <c r="E78" s="653"/>
      <c r="F78" s="653"/>
      <c r="G78" s="653"/>
      <c r="H78" s="653"/>
      <c r="I78" s="653"/>
      <c r="J78" s="653"/>
      <c r="K78" s="653"/>
      <c r="L78" s="653"/>
      <c r="M78" s="188"/>
      <c r="N78" s="188"/>
      <c r="O78" s="188"/>
      <c r="P78" s="259"/>
      <c r="Q78" s="259"/>
      <c r="R78" s="259"/>
      <c r="S78" s="259"/>
      <c r="T78" s="259"/>
      <c r="U78" s="259"/>
      <c r="V78" s="259"/>
      <c r="W78" s="259"/>
      <c r="X78" s="259"/>
      <c r="Y78" s="259"/>
      <c r="Z78" s="259"/>
      <c r="AA78" s="259"/>
      <c r="AB78" s="715"/>
      <c r="AC78" s="715"/>
      <c r="AD78" s="715"/>
    </row>
    <row r="79" spans="1:30" x14ac:dyDescent="0.2">
      <c r="A79" s="714"/>
      <c r="B79" s="714"/>
      <c r="C79" s="653"/>
      <c r="D79" s="653"/>
      <c r="E79" s="653"/>
      <c r="F79" s="653"/>
      <c r="G79" s="653"/>
      <c r="H79" s="653"/>
      <c r="I79" s="653"/>
      <c r="J79" s="653"/>
      <c r="K79" s="653"/>
      <c r="L79" s="653"/>
      <c r="M79" s="188"/>
      <c r="N79" s="188"/>
      <c r="O79" s="188"/>
      <c r="P79" s="259"/>
      <c r="Q79" s="259"/>
      <c r="R79" s="259"/>
      <c r="S79" s="259"/>
      <c r="T79" s="259"/>
      <c r="U79" s="259"/>
      <c r="V79" s="259"/>
      <c r="W79" s="259"/>
      <c r="X79" s="259"/>
      <c r="Y79" s="259"/>
      <c r="Z79" s="259"/>
      <c r="AA79" s="259"/>
      <c r="AB79" s="715"/>
      <c r="AC79" s="715"/>
      <c r="AD79" s="715"/>
    </row>
    <row r="80" spans="1:30" x14ac:dyDescent="0.2">
      <c r="A80" s="714"/>
      <c r="B80" s="714"/>
      <c r="C80" s="653"/>
      <c r="D80" s="653"/>
      <c r="E80" s="653"/>
      <c r="F80" s="653"/>
      <c r="G80" s="653"/>
      <c r="H80" s="653"/>
      <c r="I80" s="653"/>
      <c r="J80" s="653"/>
      <c r="K80" s="653"/>
      <c r="L80" s="653"/>
      <c r="M80" s="188"/>
      <c r="N80" s="188"/>
      <c r="O80" s="188"/>
      <c r="P80" s="259"/>
      <c r="Q80" s="259"/>
      <c r="R80" s="259"/>
      <c r="S80" s="259"/>
      <c r="T80" s="259"/>
      <c r="U80" s="259"/>
      <c r="V80" s="259"/>
      <c r="W80" s="259"/>
      <c r="X80" s="259"/>
      <c r="Y80" s="259"/>
      <c r="Z80" s="259"/>
      <c r="AA80" s="259"/>
      <c r="AB80" s="715"/>
      <c r="AC80" s="715"/>
      <c r="AD80" s="715"/>
    </row>
    <row r="81" spans="1:30" x14ac:dyDescent="0.2">
      <c r="A81" s="714"/>
      <c r="B81" s="714"/>
      <c r="C81" s="653"/>
      <c r="D81" s="653"/>
      <c r="E81" s="653"/>
      <c r="F81" s="653"/>
      <c r="G81" s="653"/>
      <c r="H81" s="653"/>
      <c r="I81" s="653"/>
      <c r="J81" s="653"/>
      <c r="K81" s="653"/>
      <c r="L81" s="653"/>
      <c r="M81" s="188"/>
      <c r="N81" s="188"/>
      <c r="O81" s="188"/>
      <c r="P81" s="259"/>
      <c r="Q81" s="259"/>
      <c r="R81" s="259"/>
      <c r="S81" s="259"/>
      <c r="T81" s="259"/>
      <c r="U81" s="259"/>
      <c r="V81" s="259"/>
      <c r="W81" s="259"/>
      <c r="X81" s="259"/>
      <c r="Y81" s="259"/>
      <c r="Z81" s="259"/>
      <c r="AA81" s="259"/>
      <c r="AB81" s="715"/>
      <c r="AC81" s="715"/>
      <c r="AD81" s="715"/>
    </row>
    <row r="82" spans="1:30" x14ac:dyDescent="0.2">
      <c r="A82" s="714"/>
      <c r="B82" s="714"/>
      <c r="C82" s="653"/>
      <c r="D82" s="653"/>
      <c r="E82" s="653"/>
      <c r="F82" s="653"/>
      <c r="G82" s="653"/>
      <c r="H82" s="653"/>
      <c r="I82" s="653"/>
      <c r="J82" s="653"/>
      <c r="K82" s="653"/>
      <c r="L82" s="653"/>
      <c r="M82" s="188"/>
      <c r="N82" s="188"/>
      <c r="O82" s="188"/>
      <c r="P82" s="259"/>
      <c r="Q82" s="259"/>
      <c r="R82" s="259"/>
      <c r="S82" s="259"/>
      <c r="T82" s="259"/>
      <c r="U82" s="259"/>
      <c r="V82" s="259"/>
      <c r="W82" s="259"/>
      <c r="X82" s="259"/>
      <c r="Y82" s="259"/>
      <c r="Z82" s="259"/>
      <c r="AA82" s="259"/>
      <c r="AB82" s="715"/>
      <c r="AC82" s="715"/>
      <c r="AD82" s="715"/>
    </row>
    <row r="83" spans="1:30" x14ac:dyDescent="0.2">
      <c r="A83" s="714"/>
      <c r="B83" s="714"/>
      <c r="C83" s="653"/>
      <c r="D83" s="653"/>
      <c r="E83" s="653"/>
      <c r="F83" s="653"/>
      <c r="G83" s="653"/>
      <c r="H83" s="653"/>
      <c r="I83" s="653"/>
      <c r="J83" s="653"/>
      <c r="K83" s="653"/>
      <c r="L83" s="653"/>
      <c r="M83" s="188"/>
      <c r="N83" s="188"/>
      <c r="O83" s="188"/>
      <c r="P83" s="259"/>
      <c r="Q83" s="259"/>
      <c r="R83" s="259"/>
      <c r="S83" s="259"/>
      <c r="T83" s="259"/>
      <c r="U83" s="259"/>
      <c r="V83" s="259"/>
      <c r="W83" s="259"/>
      <c r="X83" s="259"/>
      <c r="Y83" s="259"/>
      <c r="Z83" s="259"/>
      <c r="AA83" s="259"/>
      <c r="AB83" s="715"/>
      <c r="AC83" s="715"/>
      <c r="AD83" s="715"/>
    </row>
    <row r="84" spans="1:30" x14ac:dyDescent="0.2">
      <c r="A84" s="714"/>
      <c r="B84" s="714"/>
      <c r="C84" s="653"/>
      <c r="D84" s="653"/>
      <c r="E84" s="653"/>
      <c r="F84" s="653"/>
      <c r="G84" s="653"/>
      <c r="H84" s="653"/>
      <c r="I84" s="653"/>
      <c r="J84" s="653"/>
      <c r="K84" s="653"/>
      <c r="L84" s="653"/>
      <c r="M84" s="188"/>
      <c r="N84" s="188"/>
      <c r="O84" s="188"/>
      <c r="P84" s="259"/>
      <c r="Q84" s="259"/>
      <c r="R84" s="259"/>
      <c r="S84" s="259"/>
      <c r="T84" s="259"/>
      <c r="U84" s="259"/>
      <c r="V84" s="259"/>
      <c r="W84" s="259"/>
      <c r="X84" s="259"/>
      <c r="Y84" s="259"/>
      <c r="Z84" s="259"/>
      <c r="AA84" s="259"/>
      <c r="AB84" s="715"/>
      <c r="AC84" s="715"/>
      <c r="AD84" s="715"/>
    </row>
    <row r="85" spans="1:30" x14ac:dyDescent="0.2">
      <c r="A85" s="716" t="s">
        <v>623</v>
      </c>
      <c r="B85" s="716"/>
      <c r="C85" s="717"/>
      <c r="D85" s="717"/>
      <c r="E85" s="717"/>
      <c r="F85" s="717"/>
      <c r="G85" s="717"/>
      <c r="H85" s="717"/>
      <c r="I85" s="717"/>
      <c r="J85" s="717"/>
      <c r="K85" s="717"/>
      <c r="L85" s="717"/>
      <c r="M85" s="717"/>
      <c r="N85" s="717"/>
      <c r="O85" s="717"/>
      <c r="P85" s="717"/>
      <c r="Q85" s="717"/>
      <c r="R85" s="717"/>
      <c r="S85" s="717"/>
      <c r="T85" s="717"/>
      <c r="U85" s="717"/>
      <c r="V85" s="717"/>
      <c r="W85" s="717"/>
      <c r="X85" s="717"/>
      <c r="Y85" s="717"/>
      <c r="Z85" s="717"/>
      <c r="AA85" s="717"/>
      <c r="AB85" s="718">
        <f>SUM(AB14:AD84)</f>
        <v>26</v>
      </c>
      <c r="AC85" s="718"/>
      <c r="AD85" s="718"/>
    </row>
    <row r="86" spans="1:30" x14ac:dyDescent="0.2">
      <c r="A86" s="716"/>
      <c r="B86" s="716"/>
      <c r="C86" s="717"/>
      <c r="D86" s="717"/>
      <c r="E86" s="717"/>
      <c r="F86" s="717"/>
      <c r="G86" s="717"/>
      <c r="H86" s="717"/>
      <c r="I86" s="717"/>
      <c r="J86" s="717"/>
      <c r="K86" s="717"/>
      <c r="L86" s="717"/>
      <c r="M86" s="717"/>
      <c r="N86" s="717"/>
      <c r="O86" s="717"/>
      <c r="P86" s="717"/>
      <c r="Q86" s="717"/>
      <c r="R86" s="717"/>
      <c r="S86" s="717"/>
      <c r="T86" s="717"/>
      <c r="U86" s="717"/>
      <c r="V86" s="717"/>
      <c r="W86" s="717"/>
      <c r="X86" s="717"/>
      <c r="Y86" s="717"/>
      <c r="Z86" s="717"/>
      <c r="AA86" s="717"/>
      <c r="AB86" s="718"/>
      <c r="AC86" s="718"/>
      <c r="AD86" s="718"/>
    </row>
    <row r="87" spans="1:30" x14ac:dyDescent="0.2">
      <c r="A87" s="716"/>
      <c r="B87" s="716"/>
      <c r="C87" s="717"/>
      <c r="D87" s="717"/>
      <c r="E87" s="717"/>
      <c r="F87" s="717"/>
      <c r="G87" s="717"/>
      <c r="H87" s="717"/>
      <c r="I87" s="717"/>
      <c r="J87" s="717"/>
      <c r="K87" s="717"/>
      <c r="L87" s="717"/>
      <c r="M87" s="717"/>
      <c r="N87" s="717"/>
      <c r="O87" s="717"/>
      <c r="P87" s="717"/>
      <c r="Q87" s="717"/>
      <c r="R87" s="717"/>
      <c r="S87" s="717"/>
      <c r="T87" s="717"/>
      <c r="U87" s="717"/>
      <c r="V87" s="717"/>
      <c r="W87" s="717"/>
      <c r="X87" s="717"/>
      <c r="Y87" s="717"/>
      <c r="Z87" s="717"/>
      <c r="AA87" s="717"/>
      <c r="AB87" s="718"/>
      <c r="AC87" s="718"/>
      <c r="AD87" s="718"/>
    </row>
    <row r="88" spans="1:30" x14ac:dyDescent="0.2">
      <c r="A88" s="716"/>
      <c r="B88" s="716"/>
      <c r="C88" s="717"/>
      <c r="D88" s="717"/>
      <c r="E88" s="717"/>
      <c r="F88" s="717"/>
      <c r="G88" s="717"/>
      <c r="H88" s="717"/>
      <c r="I88" s="717"/>
      <c r="J88" s="717"/>
      <c r="K88" s="717"/>
      <c r="L88" s="717"/>
      <c r="M88" s="717"/>
      <c r="N88" s="717"/>
      <c r="O88" s="717"/>
      <c r="P88" s="717"/>
      <c r="Q88" s="717"/>
      <c r="R88" s="717"/>
      <c r="S88" s="717"/>
      <c r="T88" s="717"/>
      <c r="U88" s="717"/>
      <c r="V88" s="717"/>
      <c r="W88" s="717"/>
      <c r="X88" s="717"/>
      <c r="Y88" s="717"/>
      <c r="Z88" s="717"/>
      <c r="AA88" s="717"/>
      <c r="AB88" s="718"/>
      <c r="AC88" s="718"/>
      <c r="AD88" s="718"/>
    </row>
    <row r="89" spans="1:30" x14ac:dyDescent="0.2">
      <c r="A89" s="716"/>
      <c r="B89" s="716"/>
      <c r="C89" s="717"/>
      <c r="D89" s="717"/>
      <c r="E89" s="717"/>
      <c r="F89" s="717"/>
      <c r="G89" s="717"/>
      <c r="H89" s="717"/>
      <c r="I89" s="717"/>
      <c r="J89" s="717"/>
      <c r="K89" s="717"/>
      <c r="L89" s="717"/>
      <c r="M89" s="717"/>
      <c r="N89" s="717"/>
      <c r="O89" s="717"/>
      <c r="P89" s="717"/>
      <c r="Q89" s="717"/>
      <c r="R89" s="717"/>
      <c r="S89" s="717"/>
      <c r="T89" s="717"/>
      <c r="U89" s="717"/>
      <c r="V89" s="717"/>
      <c r="W89" s="717"/>
      <c r="X89" s="717"/>
      <c r="Y89" s="717"/>
      <c r="Z89" s="717"/>
      <c r="AA89" s="717"/>
      <c r="AB89" s="718"/>
      <c r="AC89" s="718"/>
      <c r="AD89" s="718"/>
    </row>
    <row r="90" spans="1:30" x14ac:dyDescent="0.2">
      <c r="A90" s="716"/>
      <c r="B90" s="716"/>
      <c r="C90" s="717"/>
      <c r="D90" s="717"/>
      <c r="E90" s="717"/>
      <c r="F90" s="717"/>
      <c r="G90" s="717"/>
      <c r="H90" s="717"/>
      <c r="I90" s="717"/>
      <c r="J90" s="717"/>
      <c r="K90" s="717"/>
      <c r="L90" s="717"/>
      <c r="M90" s="717"/>
      <c r="N90" s="717"/>
      <c r="O90" s="717"/>
      <c r="P90" s="717"/>
      <c r="Q90" s="717"/>
      <c r="R90" s="717"/>
      <c r="S90" s="717"/>
      <c r="T90" s="717"/>
      <c r="U90" s="717"/>
      <c r="V90" s="717"/>
      <c r="W90" s="717"/>
      <c r="X90" s="717"/>
      <c r="Y90" s="717"/>
      <c r="Z90" s="717"/>
      <c r="AA90" s="717"/>
      <c r="AB90" s="718"/>
      <c r="AC90" s="718"/>
      <c r="AD90" s="718"/>
    </row>
    <row r="91" spans="1:30" x14ac:dyDescent="0.2">
      <c r="A91" s="716"/>
      <c r="B91" s="716"/>
      <c r="C91" s="717"/>
      <c r="D91" s="717"/>
      <c r="E91" s="717"/>
      <c r="F91" s="717"/>
      <c r="G91" s="717"/>
      <c r="H91" s="717"/>
      <c r="I91" s="717"/>
      <c r="J91" s="717"/>
      <c r="K91" s="717"/>
      <c r="L91" s="717"/>
      <c r="M91" s="717"/>
      <c r="N91" s="717"/>
      <c r="O91" s="717"/>
      <c r="P91" s="717"/>
      <c r="Q91" s="717"/>
      <c r="R91" s="717"/>
      <c r="S91" s="717"/>
      <c r="T91" s="717"/>
      <c r="U91" s="717"/>
      <c r="V91" s="717"/>
      <c r="W91" s="717"/>
      <c r="X91" s="717"/>
      <c r="Y91" s="717"/>
      <c r="Z91" s="717"/>
      <c r="AA91" s="717"/>
      <c r="AB91" s="718"/>
      <c r="AC91" s="718"/>
      <c r="AD91" s="718"/>
    </row>
    <row r="92" spans="1:30" x14ac:dyDescent="0.2">
      <c r="A92" s="716"/>
      <c r="B92" s="716"/>
      <c r="C92" s="717"/>
      <c r="D92" s="717"/>
      <c r="E92" s="717"/>
      <c r="F92" s="717"/>
      <c r="G92" s="717"/>
      <c r="H92" s="717"/>
      <c r="I92" s="717"/>
      <c r="J92" s="717"/>
      <c r="K92" s="717"/>
      <c r="L92" s="717"/>
      <c r="M92" s="717"/>
      <c r="N92" s="717"/>
      <c r="O92" s="717"/>
      <c r="P92" s="717"/>
      <c r="Q92" s="717"/>
      <c r="R92" s="717"/>
      <c r="S92" s="717"/>
      <c r="T92" s="717"/>
      <c r="U92" s="717"/>
      <c r="V92" s="717"/>
      <c r="W92" s="717"/>
      <c r="X92" s="717"/>
      <c r="Y92" s="717"/>
      <c r="Z92" s="717"/>
      <c r="AA92" s="717"/>
      <c r="AB92" s="718"/>
      <c r="AC92" s="718"/>
      <c r="AD92" s="718"/>
    </row>
    <row r="93" spans="1:30" x14ac:dyDescent="0.2">
      <c r="A93" s="716"/>
      <c r="B93" s="716"/>
      <c r="C93" s="717"/>
      <c r="D93" s="717"/>
      <c r="E93" s="717"/>
      <c r="F93" s="717"/>
      <c r="G93" s="717"/>
      <c r="H93" s="717"/>
      <c r="I93" s="717"/>
      <c r="J93" s="717"/>
      <c r="K93" s="717"/>
      <c r="L93" s="717"/>
      <c r="M93" s="717"/>
      <c r="N93" s="717"/>
      <c r="O93" s="717"/>
      <c r="P93" s="717"/>
      <c r="Q93" s="717"/>
      <c r="R93" s="717"/>
      <c r="S93" s="717"/>
      <c r="T93" s="717"/>
      <c r="U93" s="717"/>
      <c r="V93" s="717"/>
      <c r="W93" s="717"/>
      <c r="X93" s="717"/>
      <c r="Y93" s="717"/>
      <c r="Z93" s="717"/>
      <c r="AA93" s="717"/>
      <c r="AB93" s="718"/>
      <c r="AC93" s="718"/>
      <c r="AD93" s="718"/>
    </row>
    <row r="94" spans="1:30" x14ac:dyDescent="0.2">
      <c r="A94" s="716"/>
      <c r="B94" s="716"/>
      <c r="C94" s="717"/>
      <c r="D94" s="717"/>
      <c r="E94" s="717"/>
      <c r="F94" s="717"/>
      <c r="G94" s="717"/>
      <c r="H94" s="717"/>
      <c r="I94" s="717"/>
      <c r="J94" s="717"/>
      <c r="K94" s="717"/>
      <c r="L94" s="717"/>
      <c r="M94" s="717"/>
      <c r="N94" s="717"/>
      <c r="O94" s="717"/>
      <c r="P94" s="717"/>
      <c r="Q94" s="717"/>
      <c r="R94" s="717"/>
      <c r="S94" s="717"/>
      <c r="T94" s="717"/>
      <c r="U94" s="717"/>
      <c r="V94" s="717"/>
      <c r="W94" s="717"/>
      <c r="X94" s="717"/>
      <c r="Y94" s="717"/>
      <c r="Z94" s="717"/>
      <c r="AA94" s="717"/>
      <c r="AB94" s="718"/>
      <c r="AC94" s="718"/>
      <c r="AD94" s="718"/>
    </row>
    <row r="95" spans="1:30" x14ac:dyDescent="0.2">
      <c r="A95" s="716"/>
      <c r="B95" s="716"/>
      <c r="C95" s="717"/>
      <c r="D95" s="717"/>
      <c r="E95" s="717"/>
      <c r="F95" s="717"/>
      <c r="G95" s="717"/>
      <c r="H95" s="717"/>
      <c r="I95" s="717"/>
      <c r="J95" s="717"/>
      <c r="K95" s="717"/>
      <c r="L95" s="717"/>
      <c r="M95" s="717"/>
      <c r="N95" s="717"/>
      <c r="O95" s="717"/>
      <c r="P95" s="717"/>
      <c r="Q95" s="717"/>
      <c r="R95" s="717"/>
      <c r="S95" s="717"/>
      <c r="T95" s="717"/>
      <c r="U95" s="717"/>
      <c r="V95" s="717"/>
      <c r="W95" s="717"/>
      <c r="X95" s="717"/>
      <c r="Y95" s="717"/>
      <c r="Z95" s="717"/>
      <c r="AA95" s="717"/>
      <c r="AB95" s="718"/>
      <c r="AC95" s="718"/>
      <c r="AD95" s="718"/>
    </row>
    <row r="96" spans="1:30" x14ac:dyDescent="0.2">
      <c r="A96" s="716"/>
      <c r="B96" s="716"/>
      <c r="C96" s="717"/>
      <c r="D96" s="717"/>
      <c r="E96" s="717"/>
      <c r="F96" s="717"/>
      <c r="G96" s="717"/>
      <c r="H96" s="717"/>
      <c r="I96" s="717"/>
      <c r="J96" s="717"/>
      <c r="K96" s="717"/>
      <c r="L96" s="717"/>
      <c r="M96" s="717"/>
      <c r="N96" s="717"/>
      <c r="O96" s="717"/>
      <c r="P96" s="717"/>
      <c r="Q96" s="717"/>
      <c r="R96" s="717"/>
      <c r="S96" s="717"/>
      <c r="T96" s="717"/>
      <c r="U96" s="717"/>
      <c r="V96" s="717"/>
      <c r="W96" s="717"/>
      <c r="X96" s="717"/>
      <c r="Y96" s="717"/>
      <c r="Z96" s="717"/>
      <c r="AA96" s="717"/>
      <c r="AB96" s="718"/>
      <c r="AC96" s="718"/>
      <c r="AD96" s="718"/>
    </row>
    <row r="97" spans="1:30" x14ac:dyDescent="0.2">
      <c r="A97" s="716"/>
      <c r="B97" s="716"/>
      <c r="C97" s="717"/>
      <c r="D97" s="717"/>
      <c r="E97" s="717"/>
      <c r="F97" s="717"/>
      <c r="G97" s="717"/>
      <c r="H97" s="717"/>
      <c r="I97" s="717"/>
      <c r="J97" s="717"/>
      <c r="K97" s="717"/>
      <c r="L97" s="717"/>
      <c r="M97" s="717"/>
      <c r="N97" s="717"/>
      <c r="O97" s="717"/>
      <c r="P97" s="717"/>
      <c r="Q97" s="717"/>
      <c r="R97" s="717"/>
      <c r="S97" s="717"/>
      <c r="T97" s="717"/>
      <c r="U97" s="717"/>
      <c r="V97" s="717"/>
      <c r="W97" s="717"/>
      <c r="X97" s="717"/>
      <c r="Y97" s="717"/>
      <c r="Z97" s="717"/>
      <c r="AA97" s="717"/>
      <c r="AB97" s="718"/>
      <c r="AC97" s="718"/>
      <c r="AD97" s="718"/>
    </row>
    <row r="98" spans="1:30" x14ac:dyDescent="0.2">
      <c r="A98" s="713" t="s">
        <v>624</v>
      </c>
      <c r="B98" s="713"/>
      <c r="C98" s="713"/>
      <c r="D98" s="713"/>
      <c r="E98" s="713"/>
      <c r="F98" s="713"/>
      <c r="G98" s="713"/>
      <c r="H98" s="713"/>
      <c r="I98" s="713"/>
      <c r="J98" s="713"/>
      <c r="K98" s="713"/>
      <c r="L98" s="713"/>
      <c r="M98" s="713"/>
      <c r="N98" s="713"/>
      <c r="O98" s="713"/>
      <c r="P98" s="713"/>
      <c r="Q98" s="713"/>
      <c r="R98" s="713"/>
      <c r="S98" s="713"/>
      <c r="T98" s="713"/>
      <c r="U98" s="713"/>
      <c r="V98" s="713"/>
      <c r="W98" s="713"/>
      <c r="X98" s="713"/>
      <c r="Y98" s="713"/>
      <c r="Z98" s="713"/>
      <c r="AA98" s="713"/>
      <c r="AB98" s="713"/>
      <c r="AC98" s="713"/>
      <c r="AD98" s="713"/>
    </row>
    <row r="99" spans="1:30" x14ac:dyDescent="0.2">
      <c r="A99" s="713"/>
      <c r="B99" s="713"/>
      <c r="C99" s="713"/>
      <c r="D99" s="713"/>
      <c r="E99" s="713"/>
      <c r="F99" s="713"/>
      <c r="G99" s="713"/>
      <c r="H99" s="713"/>
      <c r="I99" s="713"/>
      <c r="J99" s="713"/>
      <c r="K99" s="713"/>
      <c r="L99" s="713"/>
      <c r="M99" s="713"/>
      <c r="N99" s="713"/>
      <c r="O99" s="713"/>
      <c r="P99" s="713"/>
      <c r="Q99" s="713"/>
      <c r="R99" s="713"/>
      <c r="S99" s="713"/>
      <c r="T99" s="713"/>
      <c r="U99" s="713"/>
      <c r="V99" s="713"/>
      <c r="W99" s="713"/>
      <c r="X99" s="713"/>
      <c r="Y99" s="713"/>
      <c r="Z99" s="713"/>
      <c r="AA99" s="713"/>
      <c r="AB99" s="713"/>
      <c r="AC99" s="713"/>
      <c r="AD99" s="713"/>
    </row>
  </sheetData>
  <sheetProtection algorithmName="SHA-512" hashValue="Ls+GinR1zLbhCTQDkfN9LBPzqoJ6w+ikwykYLcg9qZlCpar+k7r2wx5h/iqgB/L6a2Ahwj7FcJWtTRuyIS3HGg==" saltValue="VKR/lWgLu9x5E4C0XMxThQ==" spinCount="100000" sheet="1" objects="1" scenarios="1"/>
  <mergeCells count="46">
    <mergeCell ref="C21:L45"/>
    <mergeCell ref="C11:L13"/>
    <mergeCell ref="C14:L20"/>
    <mergeCell ref="C2:AD2"/>
    <mergeCell ref="Q4:AD4"/>
    <mergeCell ref="B8:L8"/>
    <mergeCell ref="B9:L9"/>
    <mergeCell ref="M21:O45"/>
    <mergeCell ref="P21:AA45"/>
    <mergeCell ref="A21:B45"/>
    <mergeCell ref="AB21:AD45"/>
    <mergeCell ref="A14:B20"/>
    <mergeCell ref="M14:O20"/>
    <mergeCell ref="A11:B13"/>
    <mergeCell ref="M11:O13"/>
    <mergeCell ref="AB11:AD13"/>
    <mergeCell ref="AB14:AD20"/>
    <mergeCell ref="P11:AA13"/>
    <mergeCell ref="P14:AA20"/>
    <mergeCell ref="B6:J6"/>
    <mergeCell ref="K6:P6"/>
    <mergeCell ref="A54:B61"/>
    <mergeCell ref="C54:L61"/>
    <mergeCell ref="M54:O61"/>
    <mergeCell ref="P54:AA61"/>
    <mergeCell ref="AB54:AD61"/>
    <mergeCell ref="C46:L53"/>
    <mergeCell ref="A46:B53"/>
    <mergeCell ref="M46:O53"/>
    <mergeCell ref="P46:AA53"/>
    <mergeCell ref="AB46:AD53"/>
    <mergeCell ref="C64:L75"/>
    <mergeCell ref="A64:B75"/>
    <mergeCell ref="M64:O75"/>
    <mergeCell ref="P64:AA75"/>
    <mergeCell ref="AB64:AD75"/>
    <mergeCell ref="A98:E99"/>
    <mergeCell ref="F98:AD99"/>
    <mergeCell ref="A76:B84"/>
    <mergeCell ref="C76:L84"/>
    <mergeCell ref="M76:O84"/>
    <mergeCell ref="P76:AA84"/>
    <mergeCell ref="AB76:AD84"/>
    <mergeCell ref="A85:B97"/>
    <mergeCell ref="C85:AA97"/>
    <mergeCell ref="AB85:AD97"/>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2 z dn. 01.01.2024&amp;C&amp;G&amp;R&amp;G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604</v>
      </c>
      <c r="C2" s="103">
        <v>12</v>
      </c>
      <c r="D2" s="105">
        <f>SUM(D3:D7)</f>
        <v>1</v>
      </c>
    </row>
    <row r="3" spans="2:10" ht="15.75" customHeight="1" x14ac:dyDescent="0.25">
      <c r="B3" t="s">
        <v>565</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625</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566</v>
      </c>
      <c r="C5" s="96">
        <f>IF('03. Formularz Wniosku '!AA379=0,0,'03. Formularz Wniosku '!AA364/'03. Formularz Wniosku '!AA379)</f>
        <v>0</v>
      </c>
      <c r="D5" s="99">
        <f>IF(Arkusz2!D32/30&lt;=6,1,IF('Wyliczenia do ratingu'!C5&lt;=50%,3,IF('Wyliczenia do ratingu'!C5&lt;=80%,2,0)))</f>
        <v>1</v>
      </c>
    </row>
    <row r="6" spans="2:10" ht="15.75" customHeight="1" x14ac:dyDescent="0.25">
      <c r="B6" t="s">
        <v>626</v>
      </c>
      <c r="C6" s="96">
        <f>IF('03. Formularz Wniosku '!L363=0,0,('03. Formularz Wniosku '!AA363+'03. Formularz Wniosku '!AA366)/'03. Formularz Wniosku '!L363)</f>
        <v>0</v>
      </c>
      <c r="D6" s="99">
        <f>IF(C6&gt;=1,1,0)</f>
        <v>0</v>
      </c>
    </row>
    <row r="7" spans="2:10" ht="15.75" customHeight="1" x14ac:dyDescent="0.25">
      <c r="B7" t="s">
        <v>627</v>
      </c>
      <c r="C7" s="96">
        <f>IF('03. Formularz Wniosku '!L363=0,0,'03. Formularz Wniosku '!AA363/'03. Formularz Wniosku '!L363)</f>
        <v>0</v>
      </c>
      <c r="D7" s="99">
        <f>IF(C7&gt;=0.5,1,0)</f>
        <v>0</v>
      </c>
    </row>
    <row r="9" spans="2:10" ht="15.75" customHeight="1" x14ac:dyDescent="0.25">
      <c r="B9" s="93" t="s">
        <v>600</v>
      </c>
      <c r="C9" s="104">
        <v>2</v>
      </c>
      <c r="D9" s="99">
        <f ca="1">IF(J10&lt;0,0,IF(J10=0,1,2))</f>
        <v>1</v>
      </c>
    </row>
    <row r="10" spans="2:10" ht="15.75" customHeight="1" x14ac:dyDescent="0.25">
      <c r="B10" t="s">
        <v>628</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630</v>
      </c>
      <c r="C12" s="27">
        <f>SUM('04. Prognozy finansowe'!H72:AI72)</f>
        <v>0</v>
      </c>
    </row>
    <row r="13" spans="2:10" ht="15.75" customHeight="1" x14ac:dyDescent="0.25">
      <c r="B13" t="s">
        <v>629</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631</v>
      </c>
      <c r="C14" s="27">
        <f>'09. Kwestionariusz osobisty wn'!K46*12*'Wyliczenia do ratingu'!J11</f>
        <v>0</v>
      </c>
    </row>
    <row r="15" spans="2:10" ht="15.75" customHeight="1" x14ac:dyDescent="0.25">
      <c r="B15" s="93"/>
      <c r="C15" s="27"/>
    </row>
    <row r="16" spans="2:10" ht="15.75" customHeight="1" x14ac:dyDescent="0.25">
      <c r="B16" s="93" t="s">
        <v>601</v>
      </c>
      <c r="C16" s="104">
        <v>4</v>
      </c>
      <c r="D16" s="99">
        <f>'Arkusz oceny wniosku'!AB21/2</f>
        <v>4</v>
      </c>
    </row>
    <row r="17" spans="2:4" ht="15.75" customHeight="1" x14ac:dyDescent="0.25">
      <c r="B17" s="93" t="s">
        <v>602</v>
      </c>
      <c r="C17" s="104">
        <v>4</v>
      </c>
      <c r="D17" s="98">
        <v>4</v>
      </c>
    </row>
    <row r="18" spans="2:4" ht="15.75" customHeight="1" x14ac:dyDescent="0.25">
      <c r="B18" s="93" t="s">
        <v>603</v>
      </c>
      <c r="C18" s="104">
        <v>3.5</v>
      </c>
      <c r="D18" s="99">
        <f>'Arkusz oceny wniosku'!AB14/2</f>
        <v>0</v>
      </c>
    </row>
    <row r="20" spans="2:4" ht="15.75" customHeight="1" x14ac:dyDescent="0.25">
      <c r="B20" s="97" t="s">
        <v>638</v>
      </c>
      <c r="C20">
        <f ca="1">SUM(D2,D9,D16:D18)</f>
        <v>10</v>
      </c>
    </row>
    <row r="21" spans="2:4" ht="15.75" customHeight="1" x14ac:dyDescent="0.25">
      <c r="B21" s="93" t="s">
        <v>632</v>
      </c>
    </row>
    <row r="22" spans="2:4" ht="15.75" customHeight="1" x14ac:dyDescent="0.25">
      <c r="B22" t="s">
        <v>633</v>
      </c>
      <c r="C22">
        <v>19.5</v>
      </c>
    </row>
    <row r="23" spans="2:4" ht="15.75" customHeight="1" x14ac:dyDescent="0.25">
      <c r="B23" t="s">
        <v>634</v>
      </c>
      <c r="C23">
        <v>18</v>
      </c>
    </row>
    <row r="24" spans="2:4" ht="15.75" customHeight="1" x14ac:dyDescent="0.25">
      <c r="B24" t="s">
        <v>635</v>
      </c>
      <c r="C24">
        <v>12</v>
      </c>
    </row>
    <row r="25" spans="2:4" ht="15.75" customHeight="1" x14ac:dyDescent="0.25">
      <c r="B25" t="s">
        <v>636</v>
      </c>
      <c r="C25">
        <v>9</v>
      </c>
    </row>
    <row r="26" spans="2:4" ht="15.75" customHeight="1" x14ac:dyDescent="0.25">
      <c r="B26" t="s">
        <v>637</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564</v>
      </c>
      <c r="C2" s="83" t="s">
        <v>563</v>
      </c>
      <c r="D2" s="83" t="s">
        <v>560</v>
      </c>
      <c r="E2" s="83" t="s">
        <v>561</v>
      </c>
      <c r="F2" s="83" t="s">
        <v>562</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AU77"/>
  <sheetViews>
    <sheetView view="pageLayout" topLeftCell="A28" zoomScale="115" zoomScaleNormal="100" zoomScalePageLayoutView="115" workbookViewId="0">
      <selection activeCell="R39" sqref="R39"/>
    </sheetView>
  </sheetViews>
  <sheetFormatPr defaultColWidth="3" defaultRowHeight="15" x14ac:dyDescent="0.25"/>
  <sheetData>
    <row r="1" spans="1:47" x14ac:dyDescent="0.25">
      <c r="B1" s="117"/>
    </row>
    <row r="2" spans="1:47" ht="3.75" customHeight="1" x14ac:dyDescent="0.25">
      <c r="T2" s="263" t="s">
        <v>593</v>
      </c>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row>
    <row r="3" spans="1:47" ht="3.75" customHeight="1" x14ac:dyDescent="0.25">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row>
    <row r="4" spans="1:47" ht="3.75" customHeight="1" x14ac:dyDescent="0.25">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row>
    <row r="5" spans="1:47" x14ac:dyDescent="0.25">
      <c r="A5" s="21">
        <v>1</v>
      </c>
      <c r="B5" s="260" t="s">
        <v>207</v>
      </c>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47" ht="8.25" customHeight="1" x14ac:dyDescent="0.25"/>
    <row r="7" spans="1:47" ht="13.5" customHeight="1" x14ac:dyDescent="0.25">
      <c r="A7" s="188" t="s">
        <v>164</v>
      </c>
      <c r="B7" s="188"/>
      <c r="C7" s="188"/>
      <c r="D7" s="188"/>
      <c r="E7" s="188"/>
      <c r="F7" s="188"/>
      <c r="G7" s="188"/>
      <c r="H7" s="258" t="s">
        <v>208</v>
      </c>
      <c r="I7" s="258"/>
      <c r="J7" s="258"/>
      <c r="K7" s="258" t="s">
        <v>209</v>
      </c>
      <c r="L7" s="258"/>
      <c r="M7" s="258"/>
      <c r="N7" s="258" t="s">
        <v>210</v>
      </c>
      <c r="O7" s="258"/>
      <c r="P7" s="258"/>
      <c r="Q7" s="258" t="s">
        <v>211</v>
      </c>
      <c r="R7" s="258"/>
      <c r="S7" s="258"/>
      <c r="T7" s="258" t="s">
        <v>212</v>
      </c>
      <c r="U7" s="258"/>
      <c r="V7" s="258"/>
      <c r="W7" s="258" t="s">
        <v>213</v>
      </c>
      <c r="X7" s="258"/>
      <c r="Y7" s="258"/>
      <c r="Z7" s="258" t="s">
        <v>214</v>
      </c>
      <c r="AA7" s="258"/>
      <c r="AB7" s="258"/>
      <c r="AC7" s="258" t="s">
        <v>215</v>
      </c>
      <c r="AD7" s="258"/>
      <c r="AE7" s="258"/>
      <c r="AF7" s="258" t="s">
        <v>216</v>
      </c>
      <c r="AG7" s="258"/>
      <c r="AH7" s="258"/>
      <c r="AI7" s="258" t="s">
        <v>102</v>
      </c>
      <c r="AJ7" s="258"/>
      <c r="AK7" s="258"/>
      <c r="AL7" s="258" t="s">
        <v>217</v>
      </c>
      <c r="AM7" s="258"/>
      <c r="AN7" s="258"/>
      <c r="AO7" s="258" t="s">
        <v>218</v>
      </c>
      <c r="AP7" s="258"/>
      <c r="AQ7" s="258"/>
      <c r="AR7" s="259" t="s">
        <v>501</v>
      </c>
      <c r="AS7" s="259"/>
      <c r="AT7" s="259"/>
      <c r="AU7" s="259"/>
    </row>
    <row r="8" spans="1:47" ht="13.5" customHeight="1" x14ac:dyDescent="0.25">
      <c r="A8" s="154" t="s">
        <v>160</v>
      </c>
      <c r="B8" s="154"/>
      <c r="C8" s="154"/>
      <c r="D8" s="154"/>
      <c r="E8" s="154"/>
      <c r="F8" s="154"/>
      <c r="G8" s="154"/>
      <c r="H8" s="253">
        <f>SUM(H9:J10)</f>
        <v>0</v>
      </c>
      <c r="I8" s="253"/>
      <c r="J8" s="253"/>
      <c r="K8" s="253">
        <f t="shared" ref="K8" si="0">SUM(K9:M10)</f>
        <v>0</v>
      </c>
      <c r="L8" s="253"/>
      <c r="M8" s="253"/>
      <c r="N8" s="253">
        <f t="shared" ref="N8" si="1">SUM(N9:P10)</f>
        <v>0</v>
      </c>
      <c r="O8" s="253"/>
      <c r="P8" s="253"/>
      <c r="Q8" s="253">
        <f t="shared" ref="Q8" si="2">SUM(Q9:S10)</f>
        <v>0</v>
      </c>
      <c r="R8" s="253"/>
      <c r="S8" s="253"/>
      <c r="T8" s="253">
        <f t="shared" ref="T8" si="3">SUM(T9:V10)</f>
        <v>0</v>
      </c>
      <c r="U8" s="253"/>
      <c r="V8" s="253"/>
      <c r="W8" s="253">
        <f t="shared" ref="W8" si="4">SUM(W9:Y10)</f>
        <v>0</v>
      </c>
      <c r="X8" s="253"/>
      <c r="Y8" s="253"/>
      <c r="Z8" s="253">
        <f t="shared" ref="Z8" si="5">SUM(Z9:AB10)</f>
        <v>0</v>
      </c>
      <c r="AA8" s="253"/>
      <c r="AB8" s="253"/>
      <c r="AC8" s="253">
        <f t="shared" ref="AC8" si="6">SUM(AC9:AE10)</f>
        <v>0</v>
      </c>
      <c r="AD8" s="253"/>
      <c r="AE8" s="253"/>
      <c r="AF8" s="253">
        <f t="shared" ref="AF8" si="7">SUM(AF9:AH10)</f>
        <v>0</v>
      </c>
      <c r="AG8" s="253"/>
      <c r="AH8" s="253"/>
      <c r="AI8" s="253">
        <f t="shared" ref="AI8" si="8">SUM(AI9:AK10)</f>
        <v>0</v>
      </c>
      <c r="AJ8" s="253"/>
      <c r="AK8" s="253"/>
      <c r="AL8" s="253">
        <f t="shared" ref="AL8" si="9">SUM(AL9:AN10)</f>
        <v>0</v>
      </c>
      <c r="AM8" s="253"/>
      <c r="AN8" s="253"/>
      <c r="AO8" s="253">
        <f t="shared" ref="AO8" si="10">SUM(AO9:AQ10)</f>
        <v>0</v>
      </c>
      <c r="AP8" s="253"/>
      <c r="AQ8" s="253"/>
      <c r="AR8" s="257">
        <f>SUM(AR9:AU10)</f>
        <v>0</v>
      </c>
      <c r="AS8" s="257"/>
      <c r="AT8" s="257"/>
      <c r="AU8" s="257"/>
    </row>
    <row r="9" spans="1:47" ht="13.5" customHeight="1" x14ac:dyDescent="0.25">
      <c r="A9" s="138" t="s">
        <v>219</v>
      </c>
      <c r="B9" s="138"/>
      <c r="C9" s="138"/>
      <c r="D9" s="138"/>
      <c r="E9" s="138"/>
      <c r="F9" s="138"/>
      <c r="G9" s="138"/>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5">
        <f t="shared" ref="AR9:AR10" si="11">SUM(H9:AQ9)</f>
        <v>0</v>
      </c>
      <c r="AS9" s="255"/>
      <c r="AT9" s="255"/>
      <c r="AU9" s="255"/>
    </row>
    <row r="10" spans="1:47" ht="13.5" customHeight="1" x14ac:dyDescent="0.25">
      <c r="A10" s="138" t="s">
        <v>220</v>
      </c>
      <c r="B10" s="138"/>
      <c r="C10" s="138"/>
      <c r="D10" s="138"/>
      <c r="E10" s="138"/>
      <c r="F10" s="138"/>
      <c r="G10" s="138"/>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5">
        <f t="shared" si="11"/>
        <v>0</v>
      </c>
      <c r="AS10" s="255"/>
      <c r="AT10" s="255"/>
      <c r="AU10" s="255"/>
    </row>
    <row r="11" spans="1:47" ht="13.5" customHeight="1" x14ac:dyDescent="0.25">
      <c r="A11" s="154" t="s">
        <v>161</v>
      </c>
      <c r="B11" s="154"/>
      <c r="C11" s="154"/>
      <c r="D11" s="154"/>
      <c r="E11" s="154"/>
      <c r="F11" s="154"/>
      <c r="G11" s="154"/>
      <c r="H11" s="253">
        <f>SUM(H12:J25)</f>
        <v>0</v>
      </c>
      <c r="I11" s="253"/>
      <c r="J11" s="253"/>
      <c r="K11" s="253">
        <f t="shared" ref="K11" si="12">SUM(K12:M25)</f>
        <v>0</v>
      </c>
      <c r="L11" s="253"/>
      <c r="M11" s="253"/>
      <c r="N11" s="253">
        <f t="shared" ref="N11" si="13">SUM(N12:P25)</f>
        <v>0</v>
      </c>
      <c r="O11" s="253"/>
      <c r="P11" s="253"/>
      <c r="Q11" s="253">
        <f t="shared" ref="Q11" si="14">SUM(Q12:S25)</f>
        <v>0</v>
      </c>
      <c r="R11" s="253"/>
      <c r="S11" s="253"/>
      <c r="T11" s="253">
        <f t="shared" ref="T11" si="15">SUM(T12:V25)</f>
        <v>0</v>
      </c>
      <c r="U11" s="253"/>
      <c r="V11" s="253"/>
      <c r="W11" s="253">
        <f t="shared" ref="W11" si="16">SUM(W12:Y25)</f>
        <v>0</v>
      </c>
      <c r="X11" s="253"/>
      <c r="Y11" s="253"/>
      <c r="Z11" s="253">
        <f t="shared" ref="Z11" si="17">SUM(Z12:AB25)</f>
        <v>0</v>
      </c>
      <c r="AA11" s="253"/>
      <c r="AB11" s="253"/>
      <c r="AC11" s="253">
        <f t="shared" ref="AC11" si="18">SUM(AC12:AE25)</f>
        <v>0</v>
      </c>
      <c r="AD11" s="253"/>
      <c r="AE11" s="253"/>
      <c r="AF11" s="253">
        <f t="shared" ref="AF11" si="19">SUM(AF12:AH25)</f>
        <v>0</v>
      </c>
      <c r="AG11" s="253"/>
      <c r="AH11" s="253"/>
      <c r="AI11" s="253">
        <f t="shared" ref="AI11" si="20">SUM(AI12:AK25)</f>
        <v>0</v>
      </c>
      <c r="AJ11" s="253"/>
      <c r="AK11" s="253"/>
      <c r="AL11" s="253">
        <f t="shared" ref="AL11" si="21">SUM(AL12:AN25)</f>
        <v>0</v>
      </c>
      <c r="AM11" s="253"/>
      <c r="AN11" s="253"/>
      <c r="AO11" s="253">
        <f t="shared" ref="AO11" si="22">SUM(AO12:AQ25)</f>
        <v>0</v>
      </c>
      <c r="AP11" s="253"/>
      <c r="AQ11" s="253"/>
      <c r="AR11" s="257">
        <f>SUM(AR12:AU25)</f>
        <v>0</v>
      </c>
      <c r="AS11" s="257"/>
      <c r="AT11" s="257"/>
      <c r="AU11" s="257"/>
    </row>
    <row r="12" spans="1:47" ht="13.5" customHeight="1" x14ac:dyDescent="0.25">
      <c r="A12" s="138" t="s">
        <v>221</v>
      </c>
      <c r="B12" s="138"/>
      <c r="C12" s="138"/>
      <c r="D12" s="138"/>
      <c r="E12" s="138"/>
      <c r="F12" s="138"/>
      <c r="G12" s="138"/>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5">
        <f>SUM(H12:AQ12)</f>
        <v>0</v>
      </c>
      <c r="AS12" s="255"/>
      <c r="AT12" s="255"/>
      <c r="AU12" s="255"/>
    </row>
    <row r="13" spans="1:47" ht="13.5" customHeight="1" x14ac:dyDescent="0.25">
      <c r="A13" s="138" t="s">
        <v>500</v>
      </c>
      <c r="B13" s="138"/>
      <c r="C13" s="138"/>
      <c r="D13" s="138"/>
      <c r="E13" s="138"/>
      <c r="F13" s="138"/>
      <c r="G13" s="138"/>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5">
        <f t="shared" ref="AR13:AR25" si="23">SUM(H13:AQ13)</f>
        <v>0</v>
      </c>
      <c r="AS13" s="255"/>
      <c r="AT13" s="255"/>
      <c r="AU13" s="255"/>
    </row>
    <row r="14" spans="1:47" ht="13.5" customHeight="1" x14ac:dyDescent="0.25">
      <c r="A14" s="138" t="s">
        <v>222</v>
      </c>
      <c r="B14" s="138"/>
      <c r="C14" s="138"/>
      <c r="D14" s="138"/>
      <c r="E14" s="138"/>
      <c r="F14" s="138"/>
      <c r="G14" s="138"/>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5">
        <f t="shared" si="23"/>
        <v>0</v>
      </c>
      <c r="AS14" s="255"/>
      <c r="AT14" s="255"/>
      <c r="AU14" s="255"/>
    </row>
    <row r="15" spans="1:47" ht="13.5" customHeight="1" x14ac:dyDescent="0.25">
      <c r="A15" s="138" t="s">
        <v>223</v>
      </c>
      <c r="B15" s="138"/>
      <c r="C15" s="138"/>
      <c r="D15" s="138"/>
      <c r="E15" s="138"/>
      <c r="F15" s="138"/>
      <c r="G15" s="138"/>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5">
        <f t="shared" si="23"/>
        <v>0</v>
      </c>
      <c r="AS15" s="255"/>
      <c r="AT15" s="255"/>
      <c r="AU15" s="255"/>
    </row>
    <row r="16" spans="1:47" ht="13.5" customHeight="1" x14ac:dyDescent="0.25">
      <c r="A16" s="138" t="s">
        <v>224</v>
      </c>
      <c r="B16" s="138"/>
      <c r="C16" s="138"/>
      <c r="D16" s="138"/>
      <c r="E16" s="138"/>
      <c r="F16" s="138"/>
      <c r="G16" s="138"/>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5">
        <f t="shared" si="23"/>
        <v>0</v>
      </c>
      <c r="AS16" s="255"/>
      <c r="AT16" s="255"/>
      <c r="AU16" s="255"/>
    </row>
    <row r="17" spans="1:47" ht="13.5" customHeight="1" x14ac:dyDescent="0.25">
      <c r="A17" s="138" t="s">
        <v>225</v>
      </c>
      <c r="B17" s="138"/>
      <c r="C17" s="138"/>
      <c r="D17" s="138"/>
      <c r="E17" s="138"/>
      <c r="F17" s="138"/>
      <c r="G17" s="138"/>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5">
        <f t="shared" si="23"/>
        <v>0</v>
      </c>
      <c r="AS17" s="255"/>
      <c r="AT17" s="255"/>
      <c r="AU17" s="255"/>
    </row>
    <row r="18" spans="1:47" ht="13.5" customHeight="1" x14ac:dyDescent="0.25">
      <c r="A18" s="138" t="s">
        <v>226</v>
      </c>
      <c r="B18" s="138"/>
      <c r="C18" s="138"/>
      <c r="D18" s="138"/>
      <c r="E18" s="138"/>
      <c r="F18" s="138"/>
      <c r="G18" s="138"/>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5">
        <f t="shared" si="23"/>
        <v>0</v>
      </c>
      <c r="AS18" s="255"/>
      <c r="AT18" s="255"/>
      <c r="AU18" s="255"/>
    </row>
    <row r="19" spans="1:47" ht="13.5" customHeight="1" x14ac:dyDescent="0.25">
      <c r="A19" s="138" t="s">
        <v>227</v>
      </c>
      <c r="B19" s="138"/>
      <c r="C19" s="138"/>
      <c r="D19" s="138"/>
      <c r="E19" s="138"/>
      <c r="F19" s="138"/>
      <c r="G19" s="138"/>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5">
        <f t="shared" si="23"/>
        <v>0</v>
      </c>
      <c r="AS19" s="255"/>
      <c r="AT19" s="255"/>
      <c r="AU19" s="255"/>
    </row>
    <row r="20" spans="1:47" ht="13.5" customHeight="1" x14ac:dyDescent="0.25">
      <c r="A20" s="138" t="s">
        <v>228</v>
      </c>
      <c r="B20" s="138"/>
      <c r="C20" s="138"/>
      <c r="D20" s="138"/>
      <c r="E20" s="138"/>
      <c r="F20" s="138"/>
      <c r="G20" s="138"/>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5">
        <f t="shared" si="23"/>
        <v>0</v>
      </c>
      <c r="AS20" s="255"/>
      <c r="AT20" s="255"/>
      <c r="AU20" s="255"/>
    </row>
    <row r="21" spans="1:47" ht="13.5" customHeight="1" x14ac:dyDescent="0.25">
      <c r="A21" s="138" t="s">
        <v>229</v>
      </c>
      <c r="B21" s="138"/>
      <c r="C21" s="138"/>
      <c r="D21" s="138"/>
      <c r="E21" s="138"/>
      <c r="F21" s="138"/>
      <c r="G21" s="138"/>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5">
        <f t="shared" si="23"/>
        <v>0</v>
      </c>
      <c r="AS21" s="255"/>
      <c r="AT21" s="255"/>
      <c r="AU21" s="255"/>
    </row>
    <row r="22" spans="1:47" ht="13.5" customHeight="1" x14ac:dyDescent="0.25">
      <c r="A22" s="138" t="s">
        <v>230</v>
      </c>
      <c r="B22" s="138"/>
      <c r="C22" s="138"/>
      <c r="D22" s="138"/>
      <c r="E22" s="138"/>
      <c r="F22" s="138"/>
      <c r="G22" s="138"/>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5">
        <f t="shared" si="23"/>
        <v>0</v>
      </c>
      <c r="AS22" s="255"/>
      <c r="AT22" s="255"/>
      <c r="AU22" s="255"/>
    </row>
    <row r="23" spans="1:47" ht="13.5" customHeight="1" x14ac:dyDescent="0.25">
      <c r="A23" s="138" t="s">
        <v>240</v>
      </c>
      <c r="B23" s="138"/>
      <c r="C23" s="138"/>
      <c r="D23" s="138"/>
      <c r="E23" s="138"/>
      <c r="F23" s="138"/>
      <c r="G23" s="138"/>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5">
        <f t="shared" si="23"/>
        <v>0</v>
      </c>
      <c r="AS23" s="255"/>
      <c r="AT23" s="255"/>
      <c r="AU23" s="255"/>
    </row>
    <row r="24" spans="1:47" ht="13.5" customHeight="1" x14ac:dyDescent="0.25">
      <c r="A24" s="138" t="s">
        <v>231</v>
      </c>
      <c r="B24" s="138"/>
      <c r="C24" s="138"/>
      <c r="D24" s="138"/>
      <c r="E24" s="138"/>
      <c r="F24" s="138"/>
      <c r="G24" s="138"/>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5">
        <f t="shared" si="23"/>
        <v>0</v>
      </c>
      <c r="AS24" s="255"/>
      <c r="AT24" s="255"/>
      <c r="AU24" s="255"/>
    </row>
    <row r="25" spans="1:47" ht="13.5" customHeight="1" x14ac:dyDescent="0.25">
      <c r="A25" s="138" t="s">
        <v>232</v>
      </c>
      <c r="B25" s="138"/>
      <c r="C25" s="138"/>
      <c r="D25" s="138"/>
      <c r="E25" s="138"/>
      <c r="F25" s="138"/>
      <c r="G25" s="138"/>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5">
        <f t="shared" si="23"/>
        <v>0</v>
      </c>
      <c r="AS25" s="255"/>
      <c r="AT25" s="255"/>
      <c r="AU25" s="255"/>
    </row>
    <row r="26" spans="1:47" ht="13.5" customHeight="1" x14ac:dyDescent="0.25">
      <c r="A26" s="137" t="s">
        <v>233</v>
      </c>
      <c r="B26" s="137"/>
      <c r="C26" s="137"/>
      <c r="D26" s="137"/>
      <c r="E26" s="137"/>
      <c r="F26" s="137"/>
      <c r="G26" s="137"/>
      <c r="H26" s="256">
        <f>H8-H11</f>
        <v>0</v>
      </c>
      <c r="I26" s="256"/>
      <c r="J26" s="256"/>
      <c r="K26" s="256">
        <f t="shared" ref="K26" si="24">K8-K11</f>
        <v>0</v>
      </c>
      <c r="L26" s="256"/>
      <c r="M26" s="256"/>
      <c r="N26" s="256">
        <f t="shared" ref="N26" si="25">N8-N11</f>
        <v>0</v>
      </c>
      <c r="O26" s="256"/>
      <c r="P26" s="256"/>
      <c r="Q26" s="256">
        <f t="shared" ref="Q26" si="26">Q8-Q11</f>
        <v>0</v>
      </c>
      <c r="R26" s="256"/>
      <c r="S26" s="256"/>
      <c r="T26" s="256">
        <f t="shared" ref="T26" si="27">T8-T11</f>
        <v>0</v>
      </c>
      <c r="U26" s="256"/>
      <c r="V26" s="256"/>
      <c r="W26" s="256">
        <f t="shared" ref="W26" si="28">W8-W11</f>
        <v>0</v>
      </c>
      <c r="X26" s="256"/>
      <c r="Y26" s="256"/>
      <c r="Z26" s="256">
        <f t="shared" ref="Z26" si="29">Z8-Z11</f>
        <v>0</v>
      </c>
      <c r="AA26" s="256"/>
      <c r="AB26" s="256"/>
      <c r="AC26" s="256">
        <f t="shared" ref="AC26" si="30">AC8-AC11</f>
        <v>0</v>
      </c>
      <c r="AD26" s="256"/>
      <c r="AE26" s="256"/>
      <c r="AF26" s="256">
        <f t="shared" ref="AF26" si="31">AF8-AF11</f>
        <v>0</v>
      </c>
      <c r="AG26" s="256"/>
      <c r="AH26" s="256"/>
      <c r="AI26" s="256">
        <f t="shared" ref="AI26" si="32">AI8-AI11</f>
        <v>0</v>
      </c>
      <c r="AJ26" s="256"/>
      <c r="AK26" s="256"/>
      <c r="AL26" s="256">
        <f t="shared" ref="AL26" si="33">AL8-AL11</f>
        <v>0</v>
      </c>
      <c r="AM26" s="256"/>
      <c r="AN26" s="256"/>
      <c r="AO26" s="256">
        <f t="shared" ref="AO26" si="34">AO8-AO11</f>
        <v>0</v>
      </c>
      <c r="AP26" s="256"/>
      <c r="AQ26" s="256"/>
      <c r="AR26" s="252">
        <f>AR8-AR11</f>
        <v>0</v>
      </c>
      <c r="AS26" s="252"/>
      <c r="AT26" s="252"/>
      <c r="AU26" s="252"/>
    </row>
    <row r="27" spans="1:47" ht="13.5" customHeight="1" x14ac:dyDescent="0.25">
      <c r="A27" s="138" t="s">
        <v>234</v>
      </c>
      <c r="B27" s="138"/>
      <c r="C27" s="138"/>
      <c r="D27" s="138"/>
      <c r="E27" s="138"/>
      <c r="F27" s="138"/>
      <c r="G27" s="138"/>
      <c r="H27" s="251">
        <f ca="1">Arkusz2!P11</f>
        <v>0</v>
      </c>
      <c r="I27" s="251"/>
      <c r="J27" s="251"/>
      <c r="K27" s="251">
        <f ca="1">+Arkusz2!P12</f>
        <v>0</v>
      </c>
      <c r="L27" s="251"/>
      <c r="M27" s="251"/>
      <c r="N27" s="251">
        <f ca="1">+Arkusz2!P13</f>
        <v>0</v>
      </c>
      <c r="O27" s="251"/>
      <c r="P27" s="251"/>
      <c r="Q27" s="251">
        <f ca="1">+Arkusz2!P14</f>
        <v>0</v>
      </c>
      <c r="R27" s="251"/>
      <c r="S27" s="251"/>
      <c r="T27" s="251">
        <f ca="1">+Arkusz2!P15</f>
        <v>0</v>
      </c>
      <c r="U27" s="251"/>
      <c r="V27" s="251"/>
      <c r="W27" s="251">
        <f ca="1">+Arkusz2!P16</f>
        <v>0</v>
      </c>
      <c r="X27" s="251"/>
      <c r="Y27" s="251"/>
      <c r="Z27" s="251">
        <f ca="1">+Arkusz2!P17</f>
        <v>0</v>
      </c>
      <c r="AA27" s="251"/>
      <c r="AB27" s="251"/>
      <c r="AC27" s="251">
        <f ca="1">+Arkusz2!P18</f>
        <v>0</v>
      </c>
      <c r="AD27" s="251"/>
      <c r="AE27" s="251"/>
      <c r="AF27" s="251">
        <f ca="1">+Arkusz2!P19</f>
        <v>0</v>
      </c>
      <c r="AG27" s="251"/>
      <c r="AH27" s="251"/>
      <c r="AI27" s="251">
        <f ca="1">+Arkusz2!P20</f>
        <v>0</v>
      </c>
      <c r="AJ27" s="251"/>
      <c r="AK27" s="251"/>
      <c r="AL27" s="251">
        <f ca="1">+Arkusz2!P21</f>
        <v>0</v>
      </c>
      <c r="AM27" s="251"/>
      <c r="AN27" s="251"/>
      <c r="AO27" s="251">
        <f ca="1">+Arkusz2!P22</f>
        <v>0</v>
      </c>
      <c r="AP27" s="251"/>
      <c r="AQ27" s="251"/>
      <c r="AR27" s="252">
        <f ca="1">SUM(H27:AQ27)</f>
        <v>0</v>
      </c>
      <c r="AS27" s="252"/>
      <c r="AT27" s="252"/>
      <c r="AU27" s="252"/>
    </row>
    <row r="28" spans="1:47" ht="13.5" customHeight="1" x14ac:dyDescent="0.25">
      <c r="A28" s="138" t="s">
        <v>235</v>
      </c>
      <c r="B28" s="138"/>
      <c r="C28" s="138"/>
      <c r="D28" s="138"/>
      <c r="E28" s="138"/>
      <c r="F28" s="138"/>
      <c r="G28" s="138"/>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2">
        <f>SUM(H28:AQ28)</f>
        <v>0</v>
      </c>
      <c r="AS28" s="252"/>
      <c r="AT28" s="252"/>
      <c r="AU28" s="252"/>
    </row>
    <row r="29" spans="1:47" ht="13.5" customHeight="1" x14ac:dyDescent="0.25">
      <c r="A29" s="138" t="s">
        <v>237</v>
      </c>
      <c r="B29" s="138"/>
      <c r="C29" s="138"/>
      <c r="D29" s="138"/>
      <c r="E29" s="138"/>
      <c r="F29" s="138"/>
      <c r="G29" s="138"/>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2">
        <f>SUM(H29:AQ29)</f>
        <v>0</v>
      </c>
      <c r="AS29" s="252"/>
      <c r="AT29" s="252"/>
      <c r="AU29" s="252"/>
    </row>
    <row r="30" spans="1:47" ht="13.5" customHeight="1" x14ac:dyDescent="0.25">
      <c r="A30" s="154" t="s">
        <v>236</v>
      </c>
      <c r="B30" s="154"/>
      <c r="C30" s="154"/>
      <c r="D30" s="154"/>
      <c r="E30" s="154"/>
      <c r="F30" s="154"/>
      <c r="G30" s="154"/>
      <c r="H30" s="253">
        <f ca="1">H26-H27-H28+H29</f>
        <v>0</v>
      </c>
      <c r="I30" s="253"/>
      <c r="J30" s="253"/>
      <c r="K30" s="253">
        <f ca="1">K26-K27-K28+K29</f>
        <v>0</v>
      </c>
      <c r="L30" s="253"/>
      <c r="M30" s="253"/>
      <c r="N30" s="253">
        <f t="shared" ref="N30" ca="1" si="35">N26-N27-N28+N29</f>
        <v>0</v>
      </c>
      <c r="O30" s="253"/>
      <c r="P30" s="253"/>
      <c r="Q30" s="253">
        <f t="shared" ref="Q30" ca="1" si="36">Q26-Q27-Q28+Q29</f>
        <v>0</v>
      </c>
      <c r="R30" s="253"/>
      <c r="S30" s="253"/>
      <c r="T30" s="253">
        <f t="shared" ref="T30" ca="1" si="37">T26-T27-T28+T29</f>
        <v>0</v>
      </c>
      <c r="U30" s="253"/>
      <c r="V30" s="253"/>
      <c r="W30" s="253">
        <f t="shared" ref="W30" ca="1" si="38">W26-W27-W28+W29</f>
        <v>0</v>
      </c>
      <c r="X30" s="253"/>
      <c r="Y30" s="253"/>
      <c r="Z30" s="253">
        <f t="shared" ref="Z30" ca="1" si="39">Z26-Z27-Z28+Z29</f>
        <v>0</v>
      </c>
      <c r="AA30" s="253"/>
      <c r="AB30" s="253"/>
      <c r="AC30" s="253">
        <f t="shared" ref="AC30" ca="1" si="40">AC26-AC27-AC28+AC29</f>
        <v>0</v>
      </c>
      <c r="AD30" s="253"/>
      <c r="AE30" s="253"/>
      <c r="AF30" s="253">
        <f t="shared" ref="AF30" ca="1" si="41">AF26-AF27-AF28+AF29</f>
        <v>0</v>
      </c>
      <c r="AG30" s="253"/>
      <c r="AH30" s="253"/>
      <c r="AI30" s="253">
        <f t="shared" ref="AI30" ca="1" si="42">AI26-AI27-AI28+AI29</f>
        <v>0</v>
      </c>
      <c r="AJ30" s="253"/>
      <c r="AK30" s="253"/>
      <c r="AL30" s="253">
        <f t="shared" ref="AL30" ca="1" si="43">AL26-AL27-AL28+AL29</f>
        <v>0</v>
      </c>
      <c r="AM30" s="253"/>
      <c r="AN30" s="253"/>
      <c r="AO30" s="253">
        <f t="shared" ref="AO30" ca="1" si="44">AO26-AO27-AO28+AO29</f>
        <v>0</v>
      </c>
      <c r="AP30" s="253"/>
      <c r="AQ30" s="253"/>
      <c r="AR30" s="252">
        <f ca="1">+AR26-AR27-AR28+AR29</f>
        <v>0</v>
      </c>
      <c r="AS30" s="252"/>
      <c r="AT30" s="252"/>
      <c r="AU30" s="252"/>
    </row>
    <row r="31" spans="1:47" ht="13.5" customHeight="1" x14ac:dyDescent="0.25">
      <c r="A31" s="138" t="s">
        <v>497</v>
      </c>
      <c r="B31" s="138"/>
      <c r="C31" s="138"/>
      <c r="D31" s="138"/>
      <c r="E31" s="138"/>
      <c r="F31" s="138"/>
      <c r="G31" s="138"/>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2">
        <f>SUM(H31:AQ31)</f>
        <v>0</v>
      </c>
      <c r="AS31" s="252"/>
      <c r="AT31" s="252"/>
      <c r="AU31" s="252"/>
    </row>
    <row r="32" spans="1:47" ht="13.5" customHeight="1" x14ac:dyDescent="0.25">
      <c r="A32" s="138" t="s">
        <v>238</v>
      </c>
      <c r="B32" s="138"/>
      <c r="C32" s="138"/>
      <c r="D32" s="138"/>
      <c r="E32" s="138"/>
      <c r="F32" s="138"/>
      <c r="G32" s="138"/>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2">
        <f>SUM(H32:AQ32)</f>
        <v>0</v>
      </c>
      <c r="AS32" s="252"/>
      <c r="AT32" s="252"/>
      <c r="AU32" s="252"/>
    </row>
    <row r="33" spans="1:47" ht="13.5" customHeight="1" x14ac:dyDescent="0.25">
      <c r="A33" s="138" t="s">
        <v>239</v>
      </c>
      <c r="B33" s="138"/>
      <c r="C33" s="138"/>
      <c r="D33" s="138"/>
      <c r="E33" s="138"/>
      <c r="F33" s="138"/>
      <c r="G33" s="138"/>
      <c r="H33" s="253">
        <f ca="1">H30-H31-H32</f>
        <v>0</v>
      </c>
      <c r="I33" s="253"/>
      <c r="J33" s="253"/>
      <c r="K33" s="253">
        <f t="shared" ref="K33" ca="1" si="45">K30-K31-K32</f>
        <v>0</v>
      </c>
      <c r="L33" s="253"/>
      <c r="M33" s="253"/>
      <c r="N33" s="253">
        <f t="shared" ref="N33" ca="1" si="46">N30-N31-N32</f>
        <v>0</v>
      </c>
      <c r="O33" s="253"/>
      <c r="P33" s="253"/>
      <c r="Q33" s="253">
        <f t="shared" ref="Q33" ca="1" si="47">Q30-Q31-Q32</f>
        <v>0</v>
      </c>
      <c r="R33" s="253"/>
      <c r="S33" s="253"/>
      <c r="T33" s="253">
        <f t="shared" ref="T33" ca="1" si="48">T30-T31-T32</f>
        <v>0</v>
      </c>
      <c r="U33" s="253"/>
      <c r="V33" s="253"/>
      <c r="W33" s="253">
        <f t="shared" ref="W33" ca="1" si="49">W30-W31-W32</f>
        <v>0</v>
      </c>
      <c r="X33" s="253"/>
      <c r="Y33" s="253"/>
      <c r="Z33" s="253">
        <f t="shared" ref="Z33" ca="1" si="50">Z30-Z31-Z32</f>
        <v>0</v>
      </c>
      <c r="AA33" s="253"/>
      <c r="AB33" s="253"/>
      <c r="AC33" s="253">
        <f t="shared" ref="AC33" ca="1" si="51">AC30-AC31-AC32</f>
        <v>0</v>
      </c>
      <c r="AD33" s="253"/>
      <c r="AE33" s="253"/>
      <c r="AF33" s="253">
        <f t="shared" ref="AF33" ca="1" si="52">AF30-AF31-AF32</f>
        <v>0</v>
      </c>
      <c r="AG33" s="253"/>
      <c r="AH33" s="253"/>
      <c r="AI33" s="253">
        <f t="shared" ref="AI33" ca="1" si="53">AI30-AI31-AI32</f>
        <v>0</v>
      </c>
      <c r="AJ33" s="253"/>
      <c r="AK33" s="253"/>
      <c r="AL33" s="253">
        <f t="shared" ref="AL33" ca="1" si="54">AL30-AL31-AL32</f>
        <v>0</v>
      </c>
      <c r="AM33" s="253"/>
      <c r="AN33" s="253"/>
      <c r="AO33" s="253">
        <f t="shared" ref="AO33" ca="1" si="55">AO30-AO31-AO32</f>
        <v>0</v>
      </c>
      <c r="AP33" s="253"/>
      <c r="AQ33" s="253"/>
      <c r="AR33" s="252">
        <f ca="1">AR30-AR31-AR32</f>
        <v>0</v>
      </c>
      <c r="AS33" s="252"/>
      <c r="AT33" s="252"/>
      <c r="AU33" s="252"/>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138" t="s">
        <v>241</v>
      </c>
      <c r="B35" s="138"/>
      <c r="C35" s="138"/>
      <c r="D35" s="138"/>
      <c r="E35" s="138"/>
      <c r="F35" s="138"/>
      <c r="G35" s="138"/>
      <c r="H35" s="251">
        <f>Arkusz2!O11</f>
        <v>0</v>
      </c>
      <c r="I35" s="251"/>
      <c r="J35" s="251"/>
      <c r="K35" s="251">
        <f>+Arkusz2!O12</f>
        <v>0</v>
      </c>
      <c r="L35" s="251"/>
      <c r="M35" s="251"/>
      <c r="N35" s="251">
        <f>+Arkusz2!O13</f>
        <v>0</v>
      </c>
      <c r="O35" s="251"/>
      <c r="P35" s="251"/>
      <c r="Q35" s="251">
        <f>+Arkusz2!O14</f>
        <v>0</v>
      </c>
      <c r="R35" s="251"/>
      <c r="S35" s="251"/>
      <c r="T35" s="251">
        <f>+Arkusz2!O15</f>
        <v>0</v>
      </c>
      <c r="U35" s="251"/>
      <c r="V35" s="251"/>
      <c r="W35" s="251">
        <f>+Arkusz2!O16</f>
        <v>0</v>
      </c>
      <c r="X35" s="251"/>
      <c r="Y35" s="251"/>
      <c r="Z35" s="251">
        <f>+Arkusz2!O17</f>
        <v>0</v>
      </c>
      <c r="AA35" s="251"/>
      <c r="AB35" s="251"/>
      <c r="AC35" s="251">
        <f>+Arkusz2!O18</f>
        <v>0</v>
      </c>
      <c r="AD35" s="251"/>
      <c r="AE35" s="251"/>
      <c r="AF35" s="251">
        <f>+Arkusz2!O19</f>
        <v>0</v>
      </c>
      <c r="AG35" s="251"/>
      <c r="AH35" s="251"/>
      <c r="AI35" s="251">
        <f>+Arkusz2!O20</f>
        <v>0</v>
      </c>
      <c r="AJ35" s="251"/>
      <c r="AK35" s="251"/>
      <c r="AL35" s="251">
        <f>+Arkusz2!O21</f>
        <v>0</v>
      </c>
      <c r="AM35" s="251"/>
      <c r="AN35" s="251"/>
      <c r="AO35" s="251">
        <f>+Arkusz2!O22</f>
        <v>0</v>
      </c>
      <c r="AP35" s="251"/>
      <c r="AQ35" s="251"/>
      <c r="AR35" s="252">
        <f>SUM(H35:AQ35)</f>
        <v>0</v>
      </c>
      <c r="AS35" s="252"/>
      <c r="AT35" s="252"/>
      <c r="AU35" s="252"/>
    </row>
    <row r="36" spans="1:47" ht="13.5" customHeight="1" x14ac:dyDescent="0.25">
      <c r="A36" s="138" t="s">
        <v>498</v>
      </c>
      <c r="B36" s="138"/>
      <c r="C36" s="138"/>
      <c r="D36" s="138"/>
      <c r="E36" s="138"/>
      <c r="F36" s="138"/>
      <c r="G36" s="138"/>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2">
        <f>SUM(H36:AQ36)</f>
        <v>0</v>
      </c>
      <c r="AS36" s="252"/>
      <c r="AT36" s="252"/>
      <c r="AU36" s="252"/>
    </row>
    <row r="37" spans="1:47" ht="11.25" customHeight="1" x14ac:dyDescent="0.25"/>
    <row r="38" spans="1:47" ht="11.25" customHeight="1" x14ac:dyDescent="0.25"/>
    <row r="39" spans="1:47" ht="15" customHeight="1" x14ac:dyDescent="0.25">
      <c r="U39" s="21">
        <f>+A5+1</f>
        <v>2</v>
      </c>
      <c r="V39" s="260" t="s">
        <v>249</v>
      </c>
      <c r="W39" s="260"/>
      <c r="X39" s="260"/>
      <c r="Y39" s="260"/>
      <c r="Z39" s="260"/>
      <c r="AA39" s="260"/>
      <c r="AB39" s="260"/>
      <c r="AC39" s="260"/>
      <c r="AD39" s="260"/>
      <c r="AE39" s="260"/>
      <c r="AF39" s="260"/>
      <c r="AG39" s="260"/>
      <c r="AH39" s="260"/>
      <c r="AI39" s="260"/>
      <c r="AJ39" s="260"/>
      <c r="AK39" s="260"/>
      <c r="AL39" s="260"/>
      <c r="AM39" s="260"/>
      <c r="AN39" s="260"/>
    </row>
    <row r="40" spans="1:47" ht="3.75" customHeight="1" x14ac:dyDescent="0.25"/>
    <row r="41" spans="1:47" ht="12" customHeight="1" x14ac:dyDescent="0.25">
      <c r="B41" s="261" t="s">
        <v>250</v>
      </c>
      <c r="C41" s="261"/>
      <c r="D41" s="261"/>
      <c r="E41" s="261"/>
      <c r="F41" s="261"/>
      <c r="G41" s="261"/>
      <c r="H41" s="261"/>
      <c r="I41" s="261"/>
      <c r="J41" s="261"/>
      <c r="K41" s="2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row>
    <row r="42" spans="1:47" ht="12" customHeight="1" x14ac:dyDescent="0.25">
      <c r="B42" s="261" t="s">
        <v>251</v>
      </c>
      <c r="C42" s="261"/>
      <c r="D42" s="261"/>
      <c r="E42" s="261"/>
      <c r="F42" s="261"/>
      <c r="G42" s="261"/>
      <c r="H42" s="261"/>
      <c r="I42" s="261"/>
      <c r="J42" s="261"/>
      <c r="K42" s="2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row>
    <row r="43" spans="1:47" ht="4.5" customHeight="1" x14ac:dyDescent="0.25"/>
    <row r="44" spans="1:47" ht="11.25" customHeight="1" x14ac:dyDescent="0.25">
      <c r="A44" s="188" t="s">
        <v>164</v>
      </c>
      <c r="B44" s="188"/>
      <c r="C44" s="188"/>
      <c r="D44" s="188"/>
      <c r="E44" s="188"/>
      <c r="F44" s="188"/>
      <c r="G44" s="188"/>
      <c r="H44" s="259" t="s">
        <v>242</v>
      </c>
      <c r="I44" s="259"/>
      <c r="J44" s="259"/>
      <c r="K44" s="259"/>
      <c r="L44" s="259" t="s">
        <v>243</v>
      </c>
      <c r="M44" s="259"/>
      <c r="N44" s="259"/>
      <c r="O44" s="259"/>
      <c r="P44" s="259" t="s">
        <v>244</v>
      </c>
      <c r="Q44" s="259"/>
      <c r="R44" s="259"/>
      <c r="S44" s="259"/>
      <c r="T44" s="259" t="s">
        <v>245</v>
      </c>
      <c r="U44" s="259"/>
      <c r="V44" s="259"/>
      <c r="W44" s="259"/>
      <c r="X44" s="259" t="s">
        <v>246</v>
      </c>
      <c r="Y44" s="259"/>
      <c r="Z44" s="259"/>
      <c r="AA44" s="259"/>
      <c r="AB44" s="259" t="s">
        <v>247</v>
      </c>
      <c r="AC44" s="259"/>
      <c r="AD44" s="259"/>
      <c r="AE44" s="259"/>
      <c r="AF44" s="259" t="s">
        <v>248</v>
      </c>
      <c r="AG44" s="259"/>
      <c r="AH44" s="259"/>
      <c r="AI44" s="259"/>
      <c r="AN44" s="265" t="s">
        <v>265</v>
      </c>
      <c r="AO44" s="265"/>
      <c r="AP44" s="265"/>
      <c r="AQ44" s="265"/>
      <c r="AR44" s="265"/>
    </row>
    <row r="45" spans="1:47" ht="11.25" customHeight="1" x14ac:dyDescent="0.25">
      <c r="A45" s="154" t="s">
        <v>160</v>
      </c>
      <c r="B45" s="154"/>
      <c r="C45" s="154"/>
      <c r="D45" s="154"/>
      <c r="E45" s="154"/>
      <c r="F45" s="154"/>
      <c r="G45" s="154"/>
      <c r="H45" s="257">
        <f>SUM(H46:K47)</f>
        <v>0</v>
      </c>
      <c r="I45" s="257"/>
      <c r="J45" s="257"/>
      <c r="K45" s="257"/>
      <c r="L45" s="257">
        <f t="shared" ref="L45" si="56">SUM(L46:O47)</f>
        <v>0</v>
      </c>
      <c r="M45" s="257"/>
      <c r="N45" s="257"/>
      <c r="O45" s="257"/>
      <c r="P45" s="257">
        <f t="shared" ref="P45" si="57">SUM(P46:S47)</f>
        <v>0</v>
      </c>
      <c r="Q45" s="257"/>
      <c r="R45" s="257"/>
      <c r="S45" s="257"/>
      <c r="T45" s="257">
        <f t="shared" ref="T45" si="58">SUM(T46:W47)</f>
        <v>0</v>
      </c>
      <c r="U45" s="257"/>
      <c r="V45" s="257"/>
      <c r="W45" s="257"/>
      <c r="X45" s="257">
        <f t="shared" ref="X45" si="59">SUM(X46:AA47)</f>
        <v>0</v>
      </c>
      <c r="Y45" s="257"/>
      <c r="Z45" s="257"/>
      <c r="AA45" s="257"/>
      <c r="AB45" s="257">
        <f t="shared" ref="AB45" si="60">SUM(AB46:AE47)</f>
        <v>0</v>
      </c>
      <c r="AC45" s="257"/>
      <c r="AD45" s="257"/>
      <c r="AE45" s="257"/>
      <c r="AF45" s="257">
        <f t="shared" ref="AF45" si="61">SUM(AF46:AI47)</f>
        <v>0</v>
      </c>
      <c r="AG45" s="257"/>
      <c r="AH45" s="257"/>
      <c r="AI45" s="257"/>
      <c r="AK45" s="264" t="s">
        <v>499</v>
      </c>
      <c r="AL45" s="264"/>
      <c r="AM45" s="264"/>
      <c r="AN45" s="264"/>
      <c r="AO45" s="264"/>
      <c r="AP45" s="264"/>
      <c r="AQ45" s="264"/>
      <c r="AR45" s="264"/>
      <c r="AS45" s="264"/>
      <c r="AT45" s="264"/>
      <c r="AU45" s="264"/>
    </row>
    <row r="46" spans="1:47" ht="11.25" customHeight="1" x14ac:dyDescent="0.25">
      <c r="A46" s="138" t="s">
        <v>219</v>
      </c>
      <c r="B46" s="138"/>
      <c r="C46" s="138"/>
      <c r="D46" s="138"/>
      <c r="E46" s="138"/>
      <c r="F46" s="138"/>
      <c r="G46" s="138"/>
      <c r="H46" s="255">
        <f>AR9</f>
        <v>0</v>
      </c>
      <c r="I46" s="255"/>
      <c r="J46" s="255"/>
      <c r="K46" s="255"/>
      <c r="L46" s="254">
        <f>+H46*(1+L41)</f>
        <v>0</v>
      </c>
      <c r="M46" s="254"/>
      <c r="N46" s="254"/>
      <c r="O46" s="254"/>
      <c r="P46" s="254">
        <f t="shared" ref="P46" si="62">+L46*(1+P41)</f>
        <v>0</v>
      </c>
      <c r="Q46" s="254"/>
      <c r="R46" s="254"/>
      <c r="S46" s="254"/>
      <c r="T46" s="254">
        <f t="shared" ref="T46" si="63">+P46*(1+T41)</f>
        <v>0</v>
      </c>
      <c r="U46" s="254"/>
      <c r="V46" s="254"/>
      <c r="W46" s="254"/>
      <c r="X46" s="254">
        <f t="shared" ref="X46" si="64">+T46*(1+X41)</f>
        <v>0</v>
      </c>
      <c r="Y46" s="254"/>
      <c r="Z46" s="254"/>
      <c r="AA46" s="254"/>
      <c r="AB46" s="254">
        <f t="shared" ref="AB46" si="65">+X46*(1+AB41)</f>
        <v>0</v>
      </c>
      <c r="AC46" s="254"/>
      <c r="AD46" s="254"/>
      <c r="AE46" s="254"/>
      <c r="AF46" s="254">
        <f>+AB46*(1+AF41)</f>
        <v>0</v>
      </c>
      <c r="AG46" s="254"/>
      <c r="AH46" s="254"/>
      <c r="AI46" s="254"/>
      <c r="AK46" s="264"/>
      <c r="AL46" s="264"/>
      <c r="AM46" s="264"/>
      <c r="AN46" s="264"/>
      <c r="AO46" s="264"/>
      <c r="AP46" s="264"/>
      <c r="AQ46" s="264"/>
      <c r="AR46" s="264"/>
      <c r="AS46" s="264"/>
      <c r="AT46" s="264"/>
      <c r="AU46" s="264"/>
    </row>
    <row r="47" spans="1:47" ht="11.25" customHeight="1" x14ac:dyDescent="0.25">
      <c r="A47" s="138" t="s">
        <v>220</v>
      </c>
      <c r="B47" s="138"/>
      <c r="C47" s="138"/>
      <c r="D47" s="138"/>
      <c r="E47" s="138"/>
      <c r="F47" s="138"/>
      <c r="G47" s="138"/>
      <c r="H47" s="255">
        <f>AR10</f>
        <v>0</v>
      </c>
      <c r="I47" s="255"/>
      <c r="J47" s="255"/>
      <c r="K47" s="255"/>
      <c r="L47" s="254">
        <f>+H47*(1+L41)</f>
        <v>0</v>
      </c>
      <c r="M47" s="254"/>
      <c r="N47" s="254"/>
      <c r="O47" s="254"/>
      <c r="P47" s="254">
        <f t="shared" ref="P47" si="66">+L47*(1+P41)</f>
        <v>0</v>
      </c>
      <c r="Q47" s="254"/>
      <c r="R47" s="254"/>
      <c r="S47" s="254"/>
      <c r="T47" s="254">
        <f t="shared" ref="T47" si="67">+P47*(1+T41)</f>
        <v>0</v>
      </c>
      <c r="U47" s="254"/>
      <c r="V47" s="254"/>
      <c r="W47" s="254"/>
      <c r="X47" s="254">
        <f t="shared" ref="X47" si="68">+T47*(1+X41)</f>
        <v>0</v>
      </c>
      <c r="Y47" s="254"/>
      <c r="Z47" s="254"/>
      <c r="AA47" s="254"/>
      <c r="AB47" s="254">
        <f t="shared" ref="AB47" si="69">+X47*(1+AB41)</f>
        <v>0</v>
      </c>
      <c r="AC47" s="254"/>
      <c r="AD47" s="254"/>
      <c r="AE47" s="254"/>
      <c r="AF47" s="254">
        <f>+AB47*(1+AF41)</f>
        <v>0</v>
      </c>
      <c r="AG47" s="254"/>
      <c r="AH47" s="254"/>
      <c r="AI47" s="254"/>
      <c r="AK47" s="264"/>
      <c r="AL47" s="264"/>
      <c r="AM47" s="264"/>
      <c r="AN47" s="264"/>
      <c r="AO47" s="264"/>
      <c r="AP47" s="264"/>
      <c r="AQ47" s="264"/>
      <c r="AR47" s="264"/>
      <c r="AS47" s="264"/>
      <c r="AT47" s="264"/>
      <c r="AU47" s="264"/>
    </row>
    <row r="48" spans="1:47" ht="11.25" customHeight="1" x14ac:dyDescent="0.25">
      <c r="A48" s="154" t="s">
        <v>161</v>
      </c>
      <c r="B48" s="154"/>
      <c r="C48" s="154"/>
      <c r="D48" s="154"/>
      <c r="E48" s="154"/>
      <c r="F48" s="154"/>
      <c r="G48" s="154"/>
      <c r="H48" s="257">
        <f>SUM(H49:K62)</f>
        <v>0</v>
      </c>
      <c r="I48" s="257"/>
      <c r="J48" s="257"/>
      <c r="K48" s="257"/>
      <c r="L48" s="257">
        <f t="shared" ref="L48" si="70">SUM(L49:O62)</f>
        <v>0</v>
      </c>
      <c r="M48" s="257"/>
      <c r="N48" s="257"/>
      <c r="O48" s="257"/>
      <c r="P48" s="257">
        <f t="shared" ref="P48" si="71">SUM(P49:S62)</f>
        <v>0</v>
      </c>
      <c r="Q48" s="257"/>
      <c r="R48" s="257"/>
      <c r="S48" s="257"/>
      <c r="T48" s="257">
        <f t="shared" ref="T48" si="72">SUM(T49:W62)</f>
        <v>0</v>
      </c>
      <c r="U48" s="257"/>
      <c r="V48" s="257"/>
      <c r="W48" s="257"/>
      <c r="X48" s="257">
        <f t="shared" ref="X48" si="73">SUM(X49:AA62)</f>
        <v>0</v>
      </c>
      <c r="Y48" s="257"/>
      <c r="Z48" s="257"/>
      <c r="AA48" s="257"/>
      <c r="AB48" s="257">
        <f t="shared" ref="AB48" si="74">SUM(AB49:AE62)</f>
        <v>0</v>
      </c>
      <c r="AC48" s="257"/>
      <c r="AD48" s="257"/>
      <c r="AE48" s="257"/>
      <c r="AF48" s="257">
        <f t="shared" ref="AF48" si="75">SUM(AF49:AI62)</f>
        <v>0</v>
      </c>
      <c r="AG48" s="257"/>
      <c r="AH48" s="257"/>
      <c r="AI48" s="257"/>
      <c r="AK48" s="264"/>
      <c r="AL48" s="264"/>
      <c r="AM48" s="264"/>
      <c r="AN48" s="264"/>
      <c r="AO48" s="264"/>
      <c r="AP48" s="264"/>
      <c r="AQ48" s="264"/>
      <c r="AR48" s="264"/>
      <c r="AS48" s="264"/>
      <c r="AT48" s="264"/>
      <c r="AU48" s="264"/>
    </row>
    <row r="49" spans="1:47" ht="11.25" customHeight="1" x14ac:dyDescent="0.25">
      <c r="A49" s="138" t="s">
        <v>221</v>
      </c>
      <c r="B49" s="138"/>
      <c r="C49" s="138"/>
      <c r="D49" s="138"/>
      <c r="E49" s="138"/>
      <c r="F49" s="138"/>
      <c r="G49" s="138"/>
      <c r="H49" s="255">
        <f t="shared" ref="H49:H62" si="76">AR12</f>
        <v>0</v>
      </c>
      <c r="I49" s="255"/>
      <c r="J49" s="255"/>
      <c r="K49" s="255"/>
      <c r="L49" s="254">
        <f>H49*(1+L$42)</f>
        <v>0</v>
      </c>
      <c r="M49" s="254"/>
      <c r="N49" s="254"/>
      <c r="O49" s="254"/>
      <c r="P49" s="254">
        <f t="shared" ref="P49" si="77">L49*(1+P$42)</f>
        <v>0</v>
      </c>
      <c r="Q49" s="254"/>
      <c r="R49" s="254"/>
      <c r="S49" s="254"/>
      <c r="T49" s="254">
        <f t="shared" ref="T49" si="78">P49*(1+T$42)</f>
        <v>0</v>
      </c>
      <c r="U49" s="254"/>
      <c r="V49" s="254"/>
      <c r="W49" s="254"/>
      <c r="X49" s="254">
        <f t="shared" ref="X49" si="79">T49*(1+X$42)</f>
        <v>0</v>
      </c>
      <c r="Y49" s="254"/>
      <c r="Z49" s="254"/>
      <c r="AA49" s="254"/>
      <c r="AB49" s="254">
        <f t="shared" ref="AB49" si="80">X49*(1+AB$42)</f>
        <v>0</v>
      </c>
      <c r="AC49" s="254"/>
      <c r="AD49" s="254"/>
      <c r="AE49" s="254"/>
      <c r="AF49" s="254">
        <f t="shared" ref="AF49" si="81">AB49*(1+AF$42)</f>
        <v>0</v>
      </c>
      <c r="AG49" s="254"/>
      <c r="AH49" s="254"/>
      <c r="AI49" s="254"/>
      <c r="AK49" s="264"/>
      <c r="AL49" s="264"/>
      <c r="AM49" s="264"/>
      <c r="AN49" s="264"/>
      <c r="AO49" s="264"/>
      <c r="AP49" s="264"/>
      <c r="AQ49" s="264"/>
      <c r="AR49" s="264"/>
      <c r="AS49" s="264"/>
      <c r="AT49" s="264"/>
      <c r="AU49" s="264"/>
    </row>
    <row r="50" spans="1:47" ht="11.25" customHeight="1" x14ac:dyDescent="0.25">
      <c r="A50" s="138" t="s">
        <v>500</v>
      </c>
      <c r="B50" s="138"/>
      <c r="C50" s="138"/>
      <c r="D50" s="138"/>
      <c r="E50" s="138"/>
      <c r="F50" s="138"/>
      <c r="G50" s="138"/>
      <c r="H50" s="255">
        <f t="shared" si="76"/>
        <v>0</v>
      </c>
      <c r="I50" s="255"/>
      <c r="J50" s="255"/>
      <c r="K50" s="255"/>
      <c r="L50" s="254">
        <f t="shared" ref="L50:L60" si="82">H50*(1+L$42)</f>
        <v>0</v>
      </c>
      <c r="M50" s="254"/>
      <c r="N50" s="254"/>
      <c r="O50" s="254"/>
      <c r="P50" s="254">
        <f t="shared" ref="P50:P60" si="83">L50*(1+P$42)</f>
        <v>0</v>
      </c>
      <c r="Q50" s="254"/>
      <c r="R50" s="254"/>
      <c r="S50" s="254"/>
      <c r="T50" s="254">
        <f t="shared" ref="T50:T60" si="84">P50*(1+T$42)</f>
        <v>0</v>
      </c>
      <c r="U50" s="254"/>
      <c r="V50" s="254"/>
      <c r="W50" s="254"/>
      <c r="X50" s="254">
        <f t="shared" ref="X50:X60" si="85">T50*(1+X$42)</f>
        <v>0</v>
      </c>
      <c r="Y50" s="254"/>
      <c r="Z50" s="254"/>
      <c r="AA50" s="254"/>
      <c r="AB50" s="254">
        <f t="shared" ref="AB50:AB60" si="86">X50*(1+AB$42)</f>
        <v>0</v>
      </c>
      <c r="AC50" s="254"/>
      <c r="AD50" s="254"/>
      <c r="AE50" s="254"/>
      <c r="AF50" s="254">
        <f t="shared" ref="AF50:AF60" si="87">AB50*(1+AF$42)</f>
        <v>0</v>
      </c>
      <c r="AG50" s="254"/>
      <c r="AH50" s="254"/>
      <c r="AI50" s="254"/>
      <c r="AK50" s="264"/>
      <c r="AL50" s="264"/>
      <c r="AM50" s="264"/>
      <c r="AN50" s="264"/>
      <c r="AO50" s="264"/>
      <c r="AP50" s="264"/>
      <c r="AQ50" s="264"/>
      <c r="AR50" s="264"/>
      <c r="AS50" s="264"/>
      <c r="AT50" s="264"/>
      <c r="AU50" s="264"/>
    </row>
    <row r="51" spans="1:47" ht="11.25" customHeight="1" x14ac:dyDescent="0.25">
      <c r="A51" s="138" t="s">
        <v>222</v>
      </c>
      <c r="B51" s="138"/>
      <c r="C51" s="138"/>
      <c r="D51" s="138"/>
      <c r="E51" s="138"/>
      <c r="F51" s="138"/>
      <c r="G51" s="138"/>
      <c r="H51" s="255">
        <f t="shared" si="76"/>
        <v>0</v>
      </c>
      <c r="I51" s="255"/>
      <c r="J51" s="255"/>
      <c r="K51" s="255"/>
      <c r="L51" s="254">
        <f t="shared" si="82"/>
        <v>0</v>
      </c>
      <c r="M51" s="254"/>
      <c r="N51" s="254"/>
      <c r="O51" s="254"/>
      <c r="P51" s="254">
        <f t="shared" si="83"/>
        <v>0</v>
      </c>
      <c r="Q51" s="254"/>
      <c r="R51" s="254"/>
      <c r="S51" s="254"/>
      <c r="T51" s="254">
        <f t="shared" si="84"/>
        <v>0</v>
      </c>
      <c r="U51" s="254"/>
      <c r="V51" s="254"/>
      <c r="W51" s="254"/>
      <c r="X51" s="254">
        <f t="shared" si="85"/>
        <v>0</v>
      </c>
      <c r="Y51" s="254"/>
      <c r="Z51" s="254"/>
      <c r="AA51" s="254"/>
      <c r="AB51" s="254">
        <f t="shared" si="86"/>
        <v>0</v>
      </c>
      <c r="AC51" s="254"/>
      <c r="AD51" s="254"/>
      <c r="AE51" s="254"/>
      <c r="AF51" s="254">
        <f t="shared" si="87"/>
        <v>0</v>
      </c>
      <c r="AG51" s="254"/>
      <c r="AH51" s="254"/>
      <c r="AI51" s="254"/>
      <c r="AK51" s="264"/>
      <c r="AL51" s="264"/>
      <c r="AM51" s="264"/>
      <c r="AN51" s="264"/>
      <c r="AO51" s="264"/>
      <c r="AP51" s="264"/>
      <c r="AQ51" s="264"/>
      <c r="AR51" s="264"/>
      <c r="AS51" s="264"/>
      <c r="AT51" s="264"/>
      <c r="AU51" s="264"/>
    </row>
    <row r="52" spans="1:47" ht="11.25" customHeight="1" x14ac:dyDescent="0.25">
      <c r="A52" s="138" t="s">
        <v>223</v>
      </c>
      <c r="B52" s="138"/>
      <c r="C52" s="138"/>
      <c r="D52" s="138"/>
      <c r="E52" s="138"/>
      <c r="F52" s="138"/>
      <c r="G52" s="138"/>
      <c r="H52" s="255">
        <f t="shared" si="76"/>
        <v>0</v>
      </c>
      <c r="I52" s="255"/>
      <c r="J52" s="255"/>
      <c r="K52" s="255"/>
      <c r="L52" s="254">
        <f t="shared" si="82"/>
        <v>0</v>
      </c>
      <c r="M52" s="254"/>
      <c r="N52" s="254"/>
      <c r="O52" s="254"/>
      <c r="P52" s="254">
        <f t="shared" si="83"/>
        <v>0</v>
      </c>
      <c r="Q52" s="254"/>
      <c r="R52" s="254"/>
      <c r="S52" s="254"/>
      <c r="T52" s="254">
        <f t="shared" si="84"/>
        <v>0</v>
      </c>
      <c r="U52" s="254"/>
      <c r="V52" s="254"/>
      <c r="W52" s="254"/>
      <c r="X52" s="254">
        <f t="shared" si="85"/>
        <v>0</v>
      </c>
      <c r="Y52" s="254"/>
      <c r="Z52" s="254"/>
      <c r="AA52" s="254"/>
      <c r="AB52" s="254">
        <f t="shared" si="86"/>
        <v>0</v>
      </c>
      <c r="AC52" s="254"/>
      <c r="AD52" s="254"/>
      <c r="AE52" s="254"/>
      <c r="AF52" s="254">
        <f t="shared" si="87"/>
        <v>0</v>
      </c>
      <c r="AG52" s="254"/>
      <c r="AH52" s="254"/>
      <c r="AI52" s="254"/>
    </row>
    <row r="53" spans="1:47" ht="11.25" customHeight="1" x14ac:dyDescent="0.25">
      <c r="A53" s="138" t="s">
        <v>224</v>
      </c>
      <c r="B53" s="138"/>
      <c r="C53" s="138"/>
      <c r="D53" s="138"/>
      <c r="E53" s="138"/>
      <c r="F53" s="138"/>
      <c r="G53" s="138"/>
      <c r="H53" s="255">
        <f t="shared" si="76"/>
        <v>0</v>
      </c>
      <c r="I53" s="255"/>
      <c r="J53" s="255"/>
      <c r="K53" s="255"/>
      <c r="L53" s="254">
        <f t="shared" si="82"/>
        <v>0</v>
      </c>
      <c r="M53" s="254"/>
      <c r="N53" s="254"/>
      <c r="O53" s="254"/>
      <c r="P53" s="254">
        <f t="shared" si="83"/>
        <v>0</v>
      </c>
      <c r="Q53" s="254"/>
      <c r="R53" s="254"/>
      <c r="S53" s="254"/>
      <c r="T53" s="254">
        <f t="shared" si="84"/>
        <v>0</v>
      </c>
      <c r="U53" s="254"/>
      <c r="V53" s="254"/>
      <c r="W53" s="254"/>
      <c r="X53" s="254">
        <f t="shared" si="85"/>
        <v>0</v>
      </c>
      <c r="Y53" s="254"/>
      <c r="Z53" s="254"/>
      <c r="AA53" s="254"/>
      <c r="AB53" s="254">
        <f t="shared" si="86"/>
        <v>0</v>
      </c>
      <c r="AC53" s="254"/>
      <c r="AD53" s="254"/>
      <c r="AE53" s="254"/>
      <c r="AF53" s="254">
        <f t="shared" si="87"/>
        <v>0</v>
      </c>
      <c r="AG53" s="254"/>
      <c r="AH53" s="254"/>
      <c r="AI53" s="254"/>
    </row>
    <row r="54" spans="1:47" ht="11.25" customHeight="1" x14ac:dyDescent="0.25">
      <c r="A54" s="138" t="s">
        <v>225</v>
      </c>
      <c r="B54" s="138"/>
      <c r="C54" s="138"/>
      <c r="D54" s="138"/>
      <c r="E54" s="138"/>
      <c r="F54" s="138"/>
      <c r="G54" s="138"/>
      <c r="H54" s="255">
        <f t="shared" si="76"/>
        <v>0</v>
      </c>
      <c r="I54" s="255"/>
      <c r="J54" s="255"/>
      <c r="K54" s="255"/>
      <c r="L54" s="254">
        <f t="shared" si="82"/>
        <v>0</v>
      </c>
      <c r="M54" s="254"/>
      <c r="N54" s="254"/>
      <c r="O54" s="254"/>
      <c r="P54" s="254">
        <f t="shared" si="83"/>
        <v>0</v>
      </c>
      <c r="Q54" s="254"/>
      <c r="R54" s="254"/>
      <c r="S54" s="254"/>
      <c r="T54" s="254">
        <f t="shared" si="84"/>
        <v>0</v>
      </c>
      <c r="U54" s="254"/>
      <c r="V54" s="254"/>
      <c r="W54" s="254"/>
      <c r="X54" s="254">
        <f t="shared" si="85"/>
        <v>0</v>
      </c>
      <c r="Y54" s="254"/>
      <c r="Z54" s="254"/>
      <c r="AA54" s="254"/>
      <c r="AB54" s="254">
        <f t="shared" si="86"/>
        <v>0</v>
      </c>
      <c r="AC54" s="254"/>
      <c r="AD54" s="254"/>
      <c r="AE54" s="254"/>
      <c r="AF54" s="254">
        <f t="shared" si="87"/>
        <v>0</v>
      </c>
      <c r="AG54" s="254"/>
      <c r="AH54" s="254"/>
      <c r="AI54" s="254"/>
    </row>
    <row r="55" spans="1:47" ht="11.25" customHeight="1" x14ac:dyDescent="0.25">
      <c r="A55" s="138" t="s">
        <v>226</v>
      </c>
      <c r="B55" s="138"/>
      <c r="C55" s="138"/>
      <c r="D55" s="138"/>
      <c r="E55" s="138"/>
      <c r="F55" s="138"/>
      <c r="G55" s="138"/>
      <c r="H55" s="255">
        <f t="shared" si="76"/>
        <v>0</v>
      </c>
      <c r="I55" s="255"/>
      <c r="J55" s="255"/>
      <c r="K55" s="255"/>
      <c r="L55" s="254">
        <f t="shared" si="82"/>
        <v>0</v>
      </c>
      <c r="M55" s="254"/>
      <c r="N55" s="254"/>
      <c r="O55" s="254"/>
      <c r="P55" s="254">
        <f t="shared" si="83"/>
        <v>0</v>
      </c>
      <c r="Q55" s="254"/>
      <c r="R55" s="254"/>
      <c r="S55" s="254"/>
      <c r="T55" s="254">
        <f t="shared" si="84"/>
        <v>0</v>
      </c>
      <c r="U55" s="254"/>
      <c r="V55" s="254"/>
      <c r="W55" s="254"/>
      <c r="X55" s="254">
        <f t="shared" si="85"/>
        <v>0</v>
      </c>
      <c r="Y55" s="254"/>
      <c r="Z55" s="254"/>
      <c r="AA55" s="254"/>
      <c r="AB55" s="254">
        <f t="shared" si="86"/>
        <v>0</v>
      </c>
      <c r="AC55" s="254"/>
      <c r="AD55" s="254"/>
      <c r="AE55" s="254"/>
      <c r="AF55" s="254">
        <f t="shared" si="87"/>
        <v>0</v>
      </c>
      <c r="AG55" s="254"/>
      <c r="AH55" s="254"/>
      <c r="AI55" s="254"/>
    </row>
    <row r="56" spans="1:47" ht="11.25" customHeight="1" x14ac:dyDescent="0.25">
      <c r="A56" s="138" t="s">
        <v>227</v>
      </c>
      <c r="B56" s="138"/>
      <c r="C56" s="138"/>
      <c r="D56" s="138"/>
      <c r="E56" s="138"/>
      <c r="F56" s="138"/>
      <c r="G56" s="138"/>
      <c r="H56" s="255">
        <f t="shared" si="76"/>
        <v>0</v>
      </c>
      <c r="I56" s="255"/>
      <c r="J56" s="255"/>
      <c r="K56" s="255"/>
      <c r="L56" s="254">
        <f t="shared" si="82"/>
        <v>0</v>
      </c>
      <c r="M56" s="254"/>
      <c r="N56" s="254"/>
      <c r="O56" s="254"/>
      <c r="P56" s="254">
        <f t="shared" si="83"/>
        <v>0</v>
      </c>
      <c r="Q56" s="254"/>
      <c r="R56" s="254"/>
      <c r="S56" s="254"/>
      <c r="T56" s="254">
        <f t="shared" si="84"/>
        <v>0</v>
      </c>
      <c r="U56" s="254"/>
      <c r="V56" s="254"/>
      <c r="W56" s="254"/>
      <c r="X56" s="254">
        <f t="shared" si="85"/>
        <v>0</v>
      </c>
      <c r="Y56" s="254"/>
      <c r="Z56" s="254"/>
      <c r="AA56" s="254"/>
      <c r="AB56" s="254">
        <f t="shared" si="86"/>
        <v>0</v>
      </c>
      <c r="AC56" s="254"/>
      <c r="AD56" s="254"/>
      <c r="AE56" s="254"/>
      <c r="AF56" s="254">
        <f t="shared" si="87"/>
        <v>0</v>
      </c>
      <c r="AG56" s="254"/>
      <c r="AH56" s="254"/>
      <c r="AI56" s="254"/>
    </row>
    <row r="57" spans="1:47" ht="11.25" customHeight="1" x14ac:dyDescent="0.25">
      <c r="A57" s="138" t="s">
        <v>228</v>
      </c>
      <c r="B57" s="138"/>
      <c r="C57" s="138"/>
      <c r="D57" s="138"/>
      <c r="E57" s="138"/>
      <c r="F57" s="138"/>
      <c r="G57" s="138"/>
      <c r="H57" s="255">
        <f t="shared" si="76"/>
        <v>0</v>
      </c>
      <c r="I57" s="255"/>
      <c r="J57" s="255"/>
      <c r="K57" s="255"/>
      <c r="L57" s="254">
        <f t="shared" si="82"/>
        <v>0</v>
      </c>
      <c r="M57" s="254"/>
      <c r="N57" s="254"/>
      <c r="O57" s="254"/>
      <c r="P57" s="254">
        <f t="shared" si="83"/>
        <v>0</v>
      </c>
      <c r="Q57" s="254"/>
      <c r="R57" s="254"/>
      <c r="S57" s="254"/>
      <c r="T57" s="254">
        <f t="shared" si="84"/>
        <v>0</v>
      </c>
      <c r="U57" s="254"/>
      <c r="V57" s="254"/>
      <c r="W57" s="254"/>
      <c r="X57" s="254">
        <f t="shared" si="85"/>
        <v>0</v>
      </c>
      <c r="Y57" s="254"/>
      <c r="Z57" s="254"/>
      <c r="AA57" s="254"/>
      <c r="AB57" s="254">
        <f t="shared" si="86"/>
        <v>0</v>
      </c>
      <c r="AC57" s="254"/>
      <c r="AD57" s="254"/>
      <c r="AE57" s="254"/>
      <c r="AF57" s="254">
        <f t="shared" si="87"/>
        <v>0</v>
      </c>
      <c r="AG57" s="254"/>
      <c r="AH57" s="254"/>
      <c r="AI57" s="254"/>
    </row>
    <row r="58" spans="1:47" ht="11.25" customHeight="1" x14ac:dyDescent="0.25">
      <c r="A58" s="138" t="s">
        <v>229</v>
      </c>
      <c r="B58" s="138"/>
      <c r="C58" s="138"/>
      <c r="D58" s="138"/>
      <c r="E58" s="138"/>
      <c r="F58" s="138"/>
      <c r="G58" s="138"/>
      <c r="H58" s="255">
        <f t="shared" si="76"/>
        <v>0</v>
      </c>
      <c r="I58" s="255"/>
      <c r="J58" s="255"/>
      <c r="K58" s="255"/>
      <c r="L58" s="254">
        <f>H58*(1+L$42)</f>
        <v>0</v>
      </c>
      <c r="M58" s="254"/>
      <c r="N58" s="254"/>
      <c r="O58" s="254"/>
      <c r="P58" s="254">
        <f t="shared" si="83"/>
        <v>0</v>
      </c>
      <c r="Q58" s="254"/>
      <c r="R58" s="254"/>
      <c r="S58" s="254"/>
      <c r="T58" s="254">
        <f t="shared" si="84"/>
        <v>0</v>
      </c>
      <c r="U58" s="254"/>
      <c r="V58" s="254"/>
      <c r="W58" s="254"/>
      <c r="X58" s="254">
        <f t="shared" si="85"/>
        <v>0</v>
      </c>
      <c r="Y58" s="254"/>
      <c r="Z58" s="254"/>
      <c r="AA58" s="254"/>
      <c r="AB58" s="254">
        <f t="shared" si="86"/>
        <v>0</v>
      </c>
      <c r="AC58" s="254"/>
      <c r="AD58" s="254"/>
      <c r="AE58" s="254"/>
      <c r="AF58" s="254">
        <f t="shared" si="87"/>
        <v>0</v>
      </c>
      <c r="AG58" s="254"/>
      <c r="AH58" s="254"/>
      <c r="AI58" s="254"/>
    </row>
    <row r="59" spans="1:47" ht="11.25" customHeight="1" x14ac:dyDescent="0.25">
      <c r="A59" s="138" t="s">
        <v>230</v>
      </c>
      <c r="B59" s="138"/>
      <c r="C59" s="138"/>
      <c r="D59" s="138"/>
      <c r="E59" s="138"/>
      <c r="F59" s="138"/>
      <c r="G59" s="138"/>
      <c r="H59" s="255">
        <f t="shared" si="76"/>
        <v>0</v>
      </c>
      <c r="I59" s="255"/>
      <c r="J59" s="255"/>
      <c r="K59" s="255"/>
      <c r="L59" s="254">
        <f t="shared" si="82"/>
        <v>0</v>
      </c>
      <c r="M59" s="254"/>
      <c r="N59" s="254"/>
      <c r="O59" s="254"/>
      <c r="P59" s="254">
        <f t="shared" si="83"/>
        <v>0</v>
      </c>
      <c r="Q59" s="254"/>
      <c r="R59" s="254"/>
      <c r="S59" s="254"/>
      <c r="T59" s="254">
        <f t="shared" si="84"/>
        <v>0</v>
      </c>
      <c r="U59" s="254"/>
      <c r="V59" s="254"/>
      <c r="W59" s="254"/>
      <c r="X59" s="254">
        <f t="shared" si="85"/>
        <v>0</v>
      </c>
      <c r="Y59" s="254"/>
      <c r="Z59" s="254"/>
      <c r="AA59" s="254"/>
      <c r="AB59" s="254">
        <f t="shared" si="86"/>
        <v>0</v>
      </c>
      <c r="AC59" s="254"/>
      <c r="AD59" s="254"/>
      <c r="AE59" s="254"/>
      <c r="AF59" s="254">
        <f t="shared" si="87"/>
        <v>0</v>
      </c>
      <c r="AG59" s="254"/>
      <c r="AH59" s="254"/>
      <c r="AI59" s="254"/>
    </row>
    <row r="60" spans="1:47" ht="11.25" customHeight="1" x14ac:dyDescent="0.25">
      <c r="A60" s="138" t="s">
        <v>240</v>
      </c>
      <c r="B60" s="138"/>
      <c r="C60" s="138"/>
      <c r="D60" s="138"/>
      <c r="E60" s="138"/>
      <c r="F60" s="138"/>
      <c r="G60" s="138"/>
      <c r="H60" s="255">
        <f t="shared" si="76"/>
        <v>0</v>
      </c>
      <c r="I60" s="255"/>
      <c r="J60" s="255"/>
      <c r="K60" s="255"/>
      <c r="L60" s="254">
        <f t="shared" si="82"/>
        <v>0</v>
      </c>
      <c r="M60" s="254"/>
      <c r="N60" s="254"/>
      <c r="O60" s="254"/>
      <c r="P60" s="254">
        <f t="shared" si="83"/>
        <v>0</v>
      </c>
      <c r="Q60" s="254"/>
      <c r="R60" s="254"/>
      <c r="S60" s="254"/>
      <c r="T60" s="254">
        <f t="shared" si="84"/>
        <v>0</v>
      </c>
      <c r="U60" s="254"/>
      <c r="V60" s="254"/>
      <c r="W60" s="254"/>
      <c r="X60" s="254">
        <f t="shared" si="85"/>
        <v>0</v>
      </c>
      <c r="Y60" s="254"/>
      <c r="Z60" s="254"/>
      <c r="AA60" s="254"/>
      <c r="AB60" s="254">
        <f t="shared" si="86"/>
        <v>0</v>
      </c>
      <c r="AC60" s="254"/>
      <c r="AD60" s="254"/>
      <c r="AE60" s="254"/>
      <c r="AF60" s="254">
        <f t="shared" si="87"/>
        <v>0</v>
      </c>
      <c r="AG60" s="254"/>
      <c r="AH60" s="254"/>
      <c r="AI60" s="254"/>
    </row>
    <row r="61" spans="1:47" ht="11.25" customHeight="1" x14ac:dyDescent="0.25">
      <c r="A61" s="138" t="s">
        <v>231</v>
      </c>
      <c r="B61" s="138"/>
      <c r="C61" s="138"/>
      <c r="D61" s="138"/>
      <c r="E61" s="138"/>
      <c r="F61" s="138"/>
      <c r="G61" s="138"/>
      <c r="H61" s="255">
        <f t="shared" si="76"/>
        <v>0</v>
      </c>
      <c r="I61" s="255"/>
      <c r="J61" s="255"/>
      <c r="K61" s="255"/>
      <c r="L61" s="254"/>
      <c r="M61" s="254"/>
      <c r="N61" s="254"/>
      <c r="O61" s="254"/>
      <c r="P61" s="254"/>
      <c r="Q61" s="254"/>
      <c r="R61" s="254"/>
      <c r="S61" s="254"/>
      <c r="T61" s="254"/>
      <c r="U61" s="254"/>
      <c r="V61" s="254"/>
      <c r="W61" s="254"/>
      <c r="X61" s="254"/>
      <c r="Y61" s="254"/>
      <c r="Z61" s="254"/>
      <c r="AA61" s="254"/>
      <c r="AB61" s="254"/>
      <c r="AC61" s="254"/>
      <c r="AD61" s="254"/>
      <c r="AE61" s="254"/>
      <c r="AF61" s="254"/>
      <c r="AG61" s="254"/>
      <c r="AH61" s="254"/>
      <c r="AI61" s="254"/>
    </row>
    <row r="62" spans="1:47" ht="11.25" customHeight="1" x14ac:dyDescent="0.25">
      <c r="A62" s="138" t="s">
        <v>232</v>
      </c>
      <c r="B62" s="138"/>
      <c r="C62" s="138"/>
      <c r="D62" s="138"/>
      <c r="E62" s="138"/>
      <c r="F62" s="138"/>
      <c r="G62" s="138"/>
      <c r="H62" s="255">
        <f t="shared" si="76"/>
        <v>0</v>
      </c>
      <c r="I62" s="255"/>
      <c r="J62" s="255"/>
      <c r="K62" s="255"/>
      <c r="L62" s="254">
        <f t="shared" ref="L62" si="88">H62*(1+L$42)</f>
        <v>0</v>
      </c>
      <c r="M62" s="254"/>
      <c r="N62" s="254"/>
      <c r="O62" s="254"/>
      <c r="P62" s="254">
        <f t="shared" ref="P62" si="89">L62*(1+P$42)</f>
        <v>0</v>
      </c>
      <c r="Q62" s="254"/>
      <c r="R62" s="254"/>
      <c r="S62" s="254"/>
      <c r="T62" s="254">
        <f t="shared" ref="T62" si="90">P62*(1+T$42)</f>
        <v>0</v>
      </c>
      <c r="U62" s="254"/>
      <c r="V62" s="254"/>
      <c r="W62" s="254"/>
      <c r="X62" s="254">
        <f t="shared" ref="X62" si="91">T62*(1+X$42)</f>
        <v>0</v>
      </c>
      <c r="Y62" s="254"/>
      <c r="Z62" s="254"/>
      <c r="AA62" s="254"/>
      <c r="AB62" s="254">
        <f t="shared" ref="AB62" si="92">X62*(1+AB$42)</f>
        <v>0</v>
      </c>
      <c r="AC62" s="254"/>
      <c r="AD62" s="254"/>
      <c r="AE62" s="254"/>
      <c r="AF62" s="254">
        <f t="shared" ref="AF62" si="93">AB62*(1+AF$42)</f>
        <v>0</v>
      </c>
      <c r="AG62" s="254"/>
      <c r="AH62" s="254"/>
      <c r="AI62" s="254"/>
    </row>
    <row r="63" spans="1:47" ht="11.25" customHeight="1" x14ac:dyDescent="0.25">
      <c r="A63" s="137" t="s">
        <v>233</v>
      </c>
      <c r="B63" s="137"/>
      <c r="C63" s="137"/>
      <c r="D63" s="137"/>
      <c r="E63" s="137"/>
      <c r="F63" s="137"/>
      <c r="G63" s="137"/>
      <c r="H63" s="252">
        <f>H45-H48</f>
        <v>0</v>
      </c>
      <c r="I63" s="252"/>
      <c r="J63" s="252"/>
      <c r="K63" s="252"/>
      <c r="L63" s="252">
        <f t="shared" ref="L63" si="94">L45-L48</f>
        <v>0</v>
      </c>
      <c r="M63" s="252"/>
      <c r="N63" s="252"/>
      <c r="O63" s="252"/>
      <c r="P63" s="252">
        <f t="shared" ref="P63" si="95">P45-P48</f>
        <v>0</v>
      </c>
      <c r="Q63" s="252"/>
      <c r="R63" s="252"/>
      <c r="S63" s="252"/>
      <c r="T63" s="252">
        <f t="shared" ref="T63" si="96">T45-T48</f>
        <v>0</v>
      </c>
      <c r="U63" s="252"/>
      <c r="V63" s="252"/>
      <c r="W63" s="252"/>
      <c r="X63" s="252">
        <f t="shared" ref="X63" si="97">X45-X48</f>
        <v>0</v>
      </c>
      <c r="Y63" s="252"/>
      <c r="Z63" s="252"/>
      <c r="AA63" s="252"/>
      <c r="AB63" s="252">
        <f t="shared" ref="AB63" si="98">AB45-AB48</f>
        <v>0</v>
      </c>
      <c r="AC63" s="252"/>
      <c r="AD63" s="252"/>
      <c r="AE63" s="252"/>
      <c r="AF63" s="252">
        <f t="shared" ref="AF63" si="99">AF45-AF48</f>
        <v>0</v>
      </c>
      <c r="AG63" s="252"/>
      <c r="AH63" s="252"/>
      <c r="AI63" s="252"/>
    </row>
    <row r="64" spans="1:47" ht="11.25" customHeight="1" x14ac:dyDescent="0.25">
      <c r="A64" s="138" t="s">
        <v>234</v>
      </c>
      <c r="B64" s="138"/>
      <c r="C64" s="138"/>
      <c r="D64" s="138"/>
      <c r="E64" s="138"/>
      <c r="F64" s="138"/>
      <c r="G64" s="138"/>
      <c r="H64" s="255">
        <f ca="1">AR27</f>
        <v>0</v>
      </c>
      <c r="I64" s="255"/>
      <c r="J64" s="255"/>
      <c r="K64" s="255"/>
      <c r="L64" s="255">
        <f ca="1">SUM(Arkusz2!P23:P34)</f>
        <v>0</v>
      </c>
      <c r="M64" s="255"/>
      <c r="N64" s="255"/>
      <c r="O64" s="255"/>
      <c r="P64" s="255">
        <f ca="1">SUM(Arkusz2!P35:P46)</f>
        <v>0</v>
      </c>
      <c r="Q64" s="255"/>
      <c r="R64" s="255"/>
      <c r="S64" s="255"/>
      <c r="T64" s="255">
        <f ca="1">SUM(Arkusz2!P47:P58)</f>
        <v>0</v>
      </c>
      <c r="U64" s="255"/>
      <c r="V64" s="255"/>
      <c r="W64" s="255"/>
      <c r="X64" s="255">
        <f ca="1">SUM(Arkusz2!P60:P70)</f>
        <v>0</v>
      </c>
      <c r="Y64" s="255"/>
      <c r="Z64" s="255"/>
      <c r="AA64" s="255"/>
      <c r="AB64" s="255">
        <f ca="1">SUM(Arkusz2!P71:P82)</f>
        <v>0</v>
      </c>
      <c r="AC64" s="255"/>
      <c r="AD64" s="255"/>
      <c r="AE64" s="255"/>
      <c r="AF64" s="255">
        <f ca="1">SUM(Arkusz2!P83:P94)</f>
        <v>0</v>
      </c>
      <c r="AG64" s="255"/>
      <c r="AH64" s="255"/>
      <c r="AI64" s="255"/>
    </row>
    <row r="65" spans="1:47" ht="11.25" customHeight="1" x14ac:dyDescent="0.25">
      <c r="A65" s="138" t="s">
        <v>235</v>
      </c>
      <c r="B65" s="138"/>
      <c r="C65" s="138"/>
      <c r="D65" s="138"/>
      <c r="E65" s="138"/>
      <c r="F65" s="138"/>
      <c r="G65" s="138"/>
      <c r="H65" s="255">
        <f>AR28</f>
        <v>0</v>
      </c>
      <c r="I65" s="255"/>
      <c r="J65" s="255"/>
      <c r="K65" s="255"/>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row>
    <row r="66" spans="1:47" ht="11.25" customHeight="1" x14ac:dyDescent="0.25">
      <c r="A66" s="138" t="s">
        <v>237</v>
      </c>
      <c r="B66" s="138"/>
      <c r="C66" s="138"/>
      <c r="D66" s="138"/>
      <c r="E66" s="138"/>
      <c r="F66" s="138"/>
      <c r="G66" s="138"/>
      <c r="H66" s="255">
        <f>AR29</f>
        <v>0</v>
      </c>
      <c r="I66" s="255"/>
      <c r="J66" s="255"/>
      <c r="K66" s="255"/>
      <c r="L66" s="254"/>
      <c r="M66" s="254"/>
      <c r="N66" s="254"/>
      <c r="O66" s="254"/>
      <c r="P66" s="254"/>
      <c r="Q66" s="254"/>
      <c r="R66" s="254"/>
      <c r="S66" s="254"/>
      <c r="T66" s="254"/>
      <c r="U66" s="254"/>
      <c r="V66" s="254"/>
      <c r="W66" s="254"/>
      <c r="X66" s="254"/>
      <c r="Y66" s="254"/>
      <c r="Z66" s="254"/>
      <c r="AA66" s="254"/>
      <c r="AB66" s="254"/>
      <c r="AC66" s="254"/>
      <c r="AD66" s="254"/>
      <c r="AE66" s="254"/>
      <c r="AF66" s="254"/>
      <c r="AG66" s="254"/>
      <c r="AH66" s="254"/>
      <c r="AI66" s="254"/>
    </row>
    <row r="67" spans="1:47" ht="11.25" customHeight="1" x14ac:dyDescent="0.25">
      <c r="A67" s="154" t="s">
        <v>236</v>
      </c>
      <c r="B67" s="154"/>
      <c r="C67" s="154"/>
      <c r="D67" s="154"/>
      <c r="E67" s="154"/>
      <c r="F67" s="154"/>
      <c r="G67" s="154"/>
      <c r="H67" s="252">
        <f ca="1">+H63-H64-H65+H66</f>
        <v>0</v>
      </c>
      <c r="I67" s="252"/>
      <c r="J67" s="252"/>
      <c r="K67" s="252"/>
      <c r="L67" s="252">
        <f t="shared" ref="L67" ca="1" si="100">+L63-L64-L65+L66</f>
        <v>0</v>
      </c>
      <c r="M67" s="252"/>
      <c r="N67" s="252"/>
      <c r="O67" s="252"/>
      <c r="P67" s="252">
        <f t="shared" ref="P67" ca="1" si="101">+P63-P64-P65+P66</f>
        <v>0</v>
      </c>
      <c r="Q67" s="252"/>
      <c r="R67" s="252"/>
      <c r="S67" s="252"/>
      <c r="T67" s="252">
        <f t="shared" ref="T67" ca="1" si="102">+T63-T64-T65+T66</f>
        <v>0</v>
      </c>
      <c r="U67" s="252"/>
      <c r="V67" s="252"/>
      <c r="W67" s="252"/>
      <c r="X67" s="252">
        <f t="shared" ref="X67" ca="1" si="103">+X63-X64-X65+X66</f>
        <v>0</v>
      </c>
      <c r="Y67" s="252"/>
      <c r="Z67" s="252"/>
      <c r="AA67" s="252"/>
      <c r="AB67" s="252">
        <f t="shared" ref="AB67" ca="1" si="104">+AB63-AB64-AB65+AB66</f>
        <v>0</v>
      </c>
      <c r="AC67" s="252"/>
      <c r="AD67" s="252"/>
      <c r="AE67" s="252"/>
      <c r="AF67" s="252">
        <f t="shared" ref="AF67" ca="1" si="105">+AF63-AF64-AF65+AF66</f>
        <v>0</v>
      </c>
      <c r="AG67" s="252"/>
      <c r="AH67" s="252"/>
      <c r="AI67" s="252"/>
    </row>
    <row r="68" spans="1:47" ht="11.25" customHeight="1" x14ac:dyDescent="0.25">
      <c r="A68" s="138" t="s">
        <v>497</v>
      </c>
      <c r="B68" s="138"/>
      <c r="C68" s="138"/>
      <c r="D68" s="138"/>
      <c r="E68" s="138"/>
      <c r="F68" s="138"/>
      <c r="G68" s="138"/>
      <c r="H68" s="255">
        <f>AR31</f>
        <v>0</v>
      </c>
      <c r="I68" s="255"/>
      <c r="J68" s="255"/>
      <c r="K68" s="255"/>
      <c r="L68" s="254"/>
      <c r="M68" s="254"/>
      <c r="N68" s="254"/>
      <c r="O68" s="254"/>
      <c r="P68" s="254"/>
      <c r="Q68" s="254"/>
      <c r="R68" s="254"/>
      <c r="S68" s="254"/>
      <c r="T68" s="254"/>
      <c r="U68" s="254"/>
      <c r="V68" s="254"/>
      <c r="W68" s="254"/>
      <c r="X68" s="254"/>
      <c r="Y68" s="254"/>
      <c r="Z68" s="254"/>
      <c r="AA68" s="254"/>
      <c r="AB68" s="254"/>
      <c r="AC68" s="254"/>
      <c r="AD68" s="254"/>
      <c r="AE68" s="254"/>
      <c r="AF68" s="254"/>
      <c r="AG68" s="254"/>
      <c r="AH68" s="254"/>
      <c r="AI68" s="254"/>
    </row>
    <row r="69" spans="1:47" ht="11.25" customHeight="1" x14ac:dyDescent="0.25">
      <c r="A69" s="138" t="s">
        <v>238</v>
      </c>
      <c r="B69" s="138"/>
      <c r="C69" s="138"/>
      <c r="D69" s="138"/>
      <c r="E69" s="138"/>
      <c r="F69" s="138"/>
      <c r="G69" s="138"/>
      <c r="H69" s="255">
        <f>AR32</f>
        <v>0</v>
      </c>
      <c r="I69" s="255"/>
      <c r="J69" s="255"/>
      <c r="K69" s="255"/>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row>
    <row r="70" spans="1:47" ht="11.25" customHeight="1" x14ac:dyDescent="0.25">
      <c r="A70" s="154" t="s">
        <v>239</v>
      </c>
      <c r="B70" s="154"/>
      <c r="C70" s="154"/>
      <c r="D70" s="154"/>
      <c r="E70" s="154"/>
      <c r="F70" s="154"/>
      <c r="G70" s="154"/>
      <c r="H70" s="252">
        <f ca="1">H67-H68-H69</f>
        <v>0</v>
      </c>
      <c r="I70" s="252"/>
      <c r="J70" s="252"/>
      <c r="K70" s="252"/>
      <c r="L70" s="252">
        <f t="shared" ref="L70" ca="1" si="106">L67-L68-L69</f>
        <v>0</v>
      </c>
      <c r="M70" s="252"/>
      <c r="N70" s="252"/>
      <c r="O70" s="252"/>
      <c r="P70" s="252">
        <f t="shared" ref="P70" ca="1" si="107">P67-P68-P69</f>
        <v>0</v>
      </c>
      <c r="Q70" s="252"/>
      <c r="R70" s="252"/>
      <c r="S70" s="252"/>
      <c r="T70" s="252">
        <f t="shared" ref="T70" ca="1" si="108">T67-T68-T69</f>
        <v>0</v>
      </c>
      <c r="U70" s="252"/>
      <c r="V70" s="252"/>
      <c r="W70" s="252"/>
      <c r="X70" s="252">
        <f t="shared" ref="X70" ca="1" si="109">X67-X68-X69</f>
        <v>0</v>
      </c>
      <c r="Y70" s="252"/>
      <c r="Z70" s="252"/>
      <c r="AA70" s="252"/>
      <c r="AB70" s="252">
        <f t="shared" ref="AB70" ca="1" si="110">AB67-AB68-AB69</f>
        <v>0</v>
      </c>
      <c r="AC70" s="252"/>
      <c r="AD70" s="252"/>
      <c r="AE70" s="252"/>
      <c r="AF70" s="252">
        <f t="shared" ref="AF70" ca="1" si="111">AF67-AF68-AF69</f>
        <v>0</v>
      </c>
      <c r="AG70" s="252"/>
      <c r="AH70" s="252"/>
      <c r="AI70" s="252"/>
    </row>
    <row r="71" spans="1:47" ht="11.25" customHeight="1" x14ac:dyDescent="0.25">
      <c r="A71" s="18"/>
      <c r="B71" s="18"/>
      <c r="C71" s="18"/>
      <c r="D71" s="18"/>
      <c r="E71" s="18"/>
      <c r="F71" s="18"/>
      <c r="G71" s="18"/>
      <c r="H71" s="14"/>
      <c r="I71" s="14"/>
      <c r="J71" s="14"/>
      <c r="K71" s="14"/>
    </row>
    <row r="72" spans="1:47" ht="11.25" customHeight="1" x14ac:dyDescent="0.25">
      <c r="A72" s="138" t="s">
        <v>241</v>
      </c>
      <c r="B72" s="138"/>
      <c r="C72" s="138"/>
      <c r="D72" s="138"/>
      <c r="E72" s="138"/>
      <c r="F72" s="138"/>
      <c r="G72" s="138"/>
      <c r="H72" s="255">
        <f>SUM(H35:AQ35)</f>
        <v>0</v>
      </c>
      <c r="I72" s="255"/>
      <c r="J72" s="255"/>
      <c r="K72" s="255"/>
      <c r="L72" s="255">
        <f>SUM(Arkusz2!O23:O34)</f>
        <v>0</v>
      </c>
      <c r="M72" s="255"/>
      <c r="N72" s="255"/>
      <c r="O72" s="255"/>
      <c r="P72" s="255">
        <f>SUM(Arkusz2!O35:O46)</f>
        <v>0</v>
      </c>
      <c r="Q72" s="255"/>
      <c r="R72" s="255"/>
      <c r="S72" s="255"/>
      <c r="T72" s="255">
        <f>SUM(Arkusz2!O47:O58)</f>
        <v>0</v>
      </c>
      <c r="U72" s="255"/>
      <c r="V72" s="255"/>
      <c r="W72" s="255"/>
      <c r="X72" s="255">
        <f>SUM(Arkusz2!O59:O70)</f>
        <v>0</v>
      </c>
      <c r="Y72" s="255"/>
      <c r="Z72" s="255"/>
      <c r="AA72" s="255"/>
      <c r="AB72" s="255">
        <f>SUM(Arkusz2!O71:O82)</f>
        <v>0</v>
      </c>
      <c r="AC72" s="255"/>
      <c r="AD72" s="255"/>
      <c r="AE72" s="255"/>
      <c r="AF72" s="255">
        <f>SUM(Arkusz2!O83:O94)</f>
        <v>0</v>
      </c>
      <c r="AG72" s="255"/>
      <c r="AH72" s="255"/>
      <c r="AI72" s="255"/>
    </row>
    <row r="73" spans="1:47" ht="11.25" customHeight="1" x14ac:dyDescent="0.25">
      <c r="A73" s="138" t="s">
        <v>498</v>
      </c>
      <c r="B73" s="138"/>
      <c r="C73" s="138"/>
      <c r="D73" s="138"/>
      <c r="E73" s="138"/>
      <c r="F73" s="138"/>
      <c r="G73" s="138"/>
      <c r="H73" s="255">
        <f>SUM(H36:AQ36)</f>
        <v>0</v>
      </c>
      <c r="I73" s="255"/>
      <c r="J73" s="255"/>
      <c r="K73" s="255"/>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row>
    <row r="74" spans="1:47" ht="5.25" customHeight="1" x14ac:dyDescent="0.25"/>
    <row r="75" spans="1:47" x14ac:dyDescent="0.25">
      <c r="AE75" s="139"/>
      <c r="AF75" s="139"/>
      <c r="AG75" s="139"/>
      <c r="AH75" s="139"/>
      <c r="AI75" s="139"/>
      <c r="AJ75" s="139"/>
      <c r="AK75" s="139"/>
      <c r="AL75" s="139"/>
      <c r="AM75" s="139"/>
      <c r="AN75" s="139"/>
      <c r="AO75" s="139"/>
      <c r="AP75" s="139"/>
      <c r="AQ75" s="139"/>
      <c r="AR75" s="139"/>
      <c r="AS75" s="139"/>
      <c r="AT75" s="139"/>
      <c r="AU75" s="139"/>
    </row>
    <row r="76" spans="1:47" x14ac:dyDescent="0.25">
      <c r="AE76" s="139"/>
      <c r="AF76" s="139"/>
      <c r="AG76" s="139"/>
      <c r="AH76" s="139"/>
      <c r="AI76" s="139"/>
      <c r="AJ76" s="139"/>
      <c r="AK76" s="139"/>
      <c r="AL76" s="139"/>
      <c r="AM76" s="139"/>
      <c r="AN76" s="139"/>
      <c r="AO76" s="139"/>
      <c r="AP76" s="139"/>
      <c r="AQ76" s="139"/>
      <c r="AR76" s="139"/>
      <c r="AS76" s="139"/>
      <c r="AT76" s="139"/>
      <c r="AU76" s="139"/>
    </row>
    <row r="77" spans="1:47" x14ac:dyDescent="0.25">
      <c r="AE77" s="140" t="s">
        <v>291</v>
      </c>
      <c r="AF77" s="140"/>
      <c r="AG77" s="140"/>
      <c r="AH77" s="140"/>
      <c r="AI77" s="140"/>
      <c r="AJ77" s="140"/>
      <c r="AK77" s="140"/>
      <c r="AL77" s="140"/>
      <c r="AM77" s="140" t="s">
        <v>379</v>
      </c>
      <c r="AN77" s="140"/>
      <c r="AO77" s="140"/>
      <c r="AP77" s="140"/>
      <c r="AQ77" s="140"/>
      <c r="AR77" s="140"/>
      <c r="AS77" s="140"/>
      <c r="AT77" s="140"/>
      <c r="AU77" s="140"/>
    </row>
  </sheetData>
  <mergeCells count="661">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P54:S54"/>
    <mergeCell ref="T54:W54"/>
    <mergeCell ref="X54:AA54"/>
    <mergeCell ref="AB54:AE54"/>
    <mergeCell ref="AF54:AI54"/>
    <mergeCell ref="P55:S55"/>
    <mergeCell ref="T55:W55"/>
    <mergeCell ref="X55:AA55"/>
    <mergeCell ref="AB55:AE55"/>
    <mergeCell ref="AF55:AI55"/>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L46:O46"/>
    <mergeCell ref="L47:O47"/>
    <mergeCell ref="P46:S46"/>
    <mergeCell ref="T46:W46"/>
    <mergeCell ref="X46:AA46"/>
    <mergeCell ref="AB46:AE46"/>
    <mergeCell ref="AF46:AI46"/>
    <mergeCell ref="P47:S47"/>
    <mergeCell ref="T47:W47"/>
    <mergeCell ref="X47:AA47"/>
    <mergeCell ref="AB47:AE47"/>
    <mergeCell ref="AF47:AI47"/>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H46:K46"/>
    <mergeCell ref="H47:K47"/>
    <mergeCell ref="H48:K48"/>
    <mergeCell ref="H49:K49"/>
    <mergeCell ref="H50:K50"/>
    <mergeCell ref="H51:K51"/>
    <mergeCell ref="H52:K52"/>
    <mergeCell ref="H53:K53"/>
    <mergeCell ref="H54:K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A46:G46"/>
    <mergeCell ref="A47:G47"/>
    <mergeCell ref="A48:G48"/>
    <mergeCell ref="A49:G49"/>
    <mergeCell ref="A50:G50"/>
    <mergeCell ref="A51:G51"/>
    <mergeCell ref="A52:G52"/>
    <mergeCell ref="A53:G53"/>
    <mergeCell ref="A54:G54"/>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A14:G14"/>
    <mergeCell ref="A15:G15"/>
    <mergeCell ref="A16:G16"/>
    <mergeCell ref="A17:G17"/>
    <mergeCell ref="A18:G18"/>
    <mergeCell ref="A19:G19"/>
    <mergeCell ref="A8:G8"/>
    <mergeCell ref="A9:G9"/>
    <mergeCell ref="A10:G10"/>
    <mergeCell ref="A11:G11"/>
    <mergeCell ref="A12:G12"/>
    <mergeCell ref="A13:G13"/>
    <mergeCell ref="A26:G26"/>
    <mergeCell ref="A27:G27"/>
    <mergeCell ref="A28:G28"/>
    <mergeCell ref="A30:G30"/>
    <mergeCell ref="A31:G31"/>
    <mergeCell ref="A32:G32"/>
    <mergeCell ref="A20:G20"/>
    <mergeCell ref="A21:G21"/>
    <mergeCell ref="A22:G22"/>
    <mergeCell ref="A23:G23"/>
    <mergeCell ref="A24:G24"/>
    <mergeCell ref="A25:G25"/>
    <mergeCell ref="A29:G29"/>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Q13:S13"/>
    <mergeCell ref="T13:V13"/>
    <mergeCell ref="W13:Y13"/>
    <mergeCell ref="Z13:AB13"/>
    <mergeCell ref="AC13:AE13"/>
    <mergeCell ref="AF13:AH13"/>
    <mergeCell ref="AL10:AN10"/>
    <mergeCell ref="AO10:AQ10"/>
    <mergeCell ref="AI11:AK11"/>
    <mergeCell ref="AL11:AN11"/>
    <mergeCell ref="AO11:AQ11"/>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Q21:S21"/>
    <mergeCell ref="T21:V21"/>
    <mergeCell ref="W21:Y21"/>
    <mergeCell ref="Z21:AB21"/>
    <mergeCell ref="AC21:AE21"/>
    <mergeCell ref="AF21:AH21"/>
    <mergeCell ref="AI19:AK19"/>
    <mergeCell ref="AL19:AN19"/>
    <mergeCell ref="AO19:AQ19"/>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H30:J30"/>
    <mergeCell ref="K30:M30"/>
    <mergeCell ref="N30:P30"/>
    <mergeCell ref="Q30:S30"/>
    <mergeCell ref="T30:V30"/>
    <mergeCell ref="W30:Y30"/>
    <mergeCell ref="Z30:AB30"/>
    <mergeCell ref="AC30:AE30"/>
    <mergeCell ref="AF30:AH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AO29:AQ29"/>
    <mergeCell ref="AR29:AU29"/>
    <mergeCell ref="AC29:AE29"/>
    <mergeCell ref="AF29:AH29"/>
    <mergeCell ref="AI29:AK29"/>
    <mergeCell ref="AL29:AN29"/>
    <mergeCell ref="AI30:AK30"/>
    <mergeCell ref="AL30:AN30"/>
    <mergeCell ref="AO30:AQ30"/>
    <mergeCell ref="AR30:AU30"/>
    <mergeCell ref="W33:Y33"/>
    <mergeCell ref="Z33:AB33"/>
    <mergeCell ref="AC33:AE33"/>
    <mergeCell ref="AL32:AN32"/>
    <mergeCell ref="AO32:AQ32"/>
    <mergeCell ref="AC31:AE31"/>
    <mergeCell ref="AF31:AH31"/>
    <mergeCell ref="AI31:AK31"/>
    <mergeCell ref="AL31:AN31"/>
    <mergeCell ref="AO31:AQ31"/>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L35:AN35"/>
    <mergeCell ref="AO35:AQ35"/>
    <mergeCell ref="AR35:AU35"/>
    <mergeCell ref="Z35:AB35"/>
    <mergeCell ref="AC35:AE35"/>
    <mergeCell ref="AF35:AH35"/>
    <mergeCell ref="AI35:AK35"/>
    <mergeCell ref="AF33:AH33"/>
    <mergeCell ref="AI33:AK33"/>
    <mergeCell ref="AL33:AN33"/>
    <mergeCell ref="AO33:AQ33"/>
    <mergeCell ref="AR33:AU33"/>
  </mergeCells>
  <dataValidations disablePrompts="1" count="1">
    <dataValidation type="decimal" allowBlank="1" showInputMessage="1" showErrorMessage="1" sqref="H12:AQ25 H27:AQ29 H31:AQ32 H35:AQ36 H9:AQ1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 Prognozy finansowe; wyd. 1 z dn, 01.03.2023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2:AD63"/>
  <sheetViews>
    <sheetView view="pageLayout" topLeftCell="A46" zoomScale="160" zoomScaleNormal="100" zoomScalePageLayoutView="160" workbookViewId="0">
      <selection activeCell="B58" sqref="B58:AD63"/>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144" t="s">
        <v>714</v>
      </c>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row>
    <row r="3" spans="1:30" ht="3.75" customHeight="1" x14ac:dyDescent="0.2"/>
    <row r="4" spans="1:30" ht="12" customHeight="1" x14ac:dyDescent="0.2">
      <c r="A4" s="172">
        <v>1</v>
      </c>
      <c r="B4" s="172"/>
      <c r="C4" s="227" t="s">
        <v>639</v>
      </c>
      <c r="D4" s="227"/>
      <c r="E4" s="227"/>
      <c r="F4" s="227"/>
      <c r="G4" s="227"/>
      <c r="H4" s="227"/>
      <c r="I4" s="227"/>
      <c r="J4" s="227"/>
      <c r="K4" s="227"/>
      <c r="L4" s="227"/>
      <c r="M4" s="227"/>
      <c r="N4" s="227"/>
      <c r="O4" s="227"/>
      <c r="P4" s="227"/>
      <c r="Q4" s="227"/>
      <c r="R4" s="227"/>
    </row>
    <row r="5" spans="1:30" ht="9.75" customHeight="1" x14ac:dyDescent="0.2">
      <c r="A5" s="34"/>
      <c r="B5" s="34"/>
      <c r="C5" s="34"/>
      <c r="D5" s="34"/>
      <c r="E5" s="34"/>
      <c r="F5" s="34"/>
      <c r="G5" s="34"/>
      <c r="H5" s="34"/>
      <c r="I5" s="34"/>
      <c r="J5" s="34"/>
      <c r="K5" s="188" t="s">
        <v>653</v>
      </c>
      <c r="L5" s="188"/>
      <c r="M5" s="188"/>
      <c r="N5" s="188"/>
      <c r="O5" s="188" t="s">
        <v>642</v>
      </c>
      <c r="P5" s="188"/>
      <c r="Q5" s="188"/>
      <c r="R5" s="188"/>
    </row>
    <row r="6" spans="1:30" ht="9.75" customHeight="1" x14ac:dyDescent="0.2">
      <c r="A6" s="34"/>
      <c r="B6" s="34"/>
      <c r="C6" s="34"/>
      <c r="D6" s="34"/>
      <c r="E6" s="34"/>
      <c r="F6" s="34"/>
      <c r="G6" s="34"/>
      <c r="H6" s="34"/>
      <c r="I6" s="34"/>
      <c r="J6" s="34"/>
      <c r="K6" s="188"/>
      <c r="L6" s="188"/>
      <c r="M6" s="188"/>
      <c r="N6" s="188"/>
      <c r="O6" s="188"/>
      <c r="P6" s="188"/>
      <c r="Q6" s="188"/>
      <c r="R6" s="188"/>
    </row>
    <row r="7" spans="1:30" ht="9.75" customHeight="1" x14ac:dyDescent="0.2">
      <c r="A7" s="34"/>
      <c r="B7" s="34"/>
      <c r="C7" s="34"/>
      <c r="D7" s="34"/>
      <c r="E7" s="34"/>
      <c r="F7" s="34"/>
      <c r="G7" s="34"/>
      <c r="H7" s="34"/>
      <c r="I7" s="34"/>
      <c r="J7" s="34"/>
      <c r="K7" s="188"/>
      <c r="L7" s="188"/>
      <c r="M7" s="188"/>
      <c r="N7" s="188"/>
      <c r="O7" s="188"/>
      <c r="P7" s="188"/>
      <c r="Q7" s="188"/>
      <c r="R7" s="188"/>
    </row>
    <row r="8" spans="1:30" x14ac:dyDescent="0.2">
      <c r="A8" s="34"/>
      <c r="B8" s="157">
        <f>+A4+0.01</f>
        <v>1.01</v>
      </c>
      <c r="C8" s="159"/>
      <c r="D8" s="261" t="s">
        <v>604</v>
      </c>
      <c r="E8" s="261"/>
      <c r="F8" s="261"/>
      <c r="G8" s="261"/>
      <c r="H8" s="261"/>
      <c r="I8" s="261"/>
      <c r="J8" s="261"/>
      <c r="K8" s="261">
        <f>+'Wyliczenia do ratingu'!C2/2</f>
        <v>6</v>
      </c>
      <c r="L8" s="261"/>
      <c r="M8" s="261"/>
      <c r="N8" s="261"/>
      <c r="O8" s="261">
        <f>+'Wyliczenia do ratingu'!D2/2</f>
        <v>0.5</v>
      </c>
      <c r="P8" s="261"/>
      <c r="Q8" s="261"/>
      <c r="R8" s="261"/>
    </row>
    <row r="9" spans="1:30" x14ac:dyDescent="0.2">
      <c r="A9" s="34"/>
      <c r="B9" s="157">
        <f>+B8+0.01</f>
        <v>1.02</v>
      </c>
      <c r="C9" s="159"/>
      <c r="D9" s="261" t="s">
        <v>600</v>
      </c>
      <c r="E9" s="261"/>
      <c r="F9" s="261"/>
      <c r="G9" s="261"/>
      <c r="H9" s="261"/>
      <c r="I9" s="261"/>
      <c r="J9" s="261"/>
      <c r="K9" s="261">
        <f>+'Wyliczenia do ratingu'!C9</f>
        <v>2</v>
      </c>
      <c r="L9" s="261"/>
      <c r="M9" s="261"/>
      <c r="N9" s="261"/>
      <c r="O9" s="261">
        <f ca="1">+'Wyliczenia do ratingu'!D9</f>
        <v>1</v>
      </c>
      <c r="P9" s="261"/>
      <c r="Q9" s="261"/>
      <c r="R9" s="261"/>
    </row>
    <row r="10" spans="1:30" x14ac:dyDescent="0.2">
      <c r="A10" s="34"/>
      <c r="B10" s="172">
        <f>+B9+0.01</f>
        <v>1.03</v>
      </c>
      <c r="C10" s="172"/>
      <c r="D10" s="261" t="s">
        <v>640</v>
      </c>
      <c r="E10" s="261"/>
      <c r="F10" s="261"/>
      <c r="G10" s="261"/>
      <c r="H10" s="261"/>
      <c r="I10" s="261"/>
      <c r="J10" s="261"/>
      <c r="K10" s="261">
        <f>+'Wyliczenia do ratingu'!C16</f>
        <v>4</v>
      </c>
      <c r="L10" s="261"/>
      <c r="M10" s="261"/>
      <c r="N10" s="261"/>
      <c r="O10" s="261">
        <f>+'Wyliczenia do ratingu'!D16</f>
        <v>4</v>
      </c>
      <c r="P10" s="261"/>
      <c r="Q10" s="261"/>
      <c r="R10" s="261"/>
    </row>
    <row r="11" spans="1:30" x14ac:dyDescent="0.2">
      <c r="A11" s="34"/>
      <c r="B11" s="172">
        <f t="shared" ref="B11:B12" si="0">+B10+0.01</f>
        <v>1.04</v>
      </c>
      <c r="C11" s="172"/>
      <c r="D11" s="261" t="s">
        <v>602</v>
      </c>
      <c r="E11" s="261"/>
      <c r="F11" s="261"/>
      <c r="G11" s="261"/>
      <c r="H11" s="261"/>
      <c r="I11" s="261"/>
      <c r="J11" s="261"/>
      <c r="K11" s="261">
        <f>+'Wyliczenia do ratingu'!C17</f>
        <v>4</v>
      </c>
      <c r="L11" s="261"/>
      <c r="M11" s="261"/>
      <c r="N11" s="261"/>
      <c r="O11" s="261">
        <f>+'Wyliczenia do ratingu'!D17</f>
        <v>4</v>
      </c>
      <c r="P11" s="261"/>
      <c r="Q11" s="261"/>
      <c r="R11" s="261"/>
    </row>
    <row r="12" spans="1:30" x14ac:dyDescent="0.2">
      <c r="A12" s="34"/>
      <c r="B12" s="172">
        <f t="shared" si="0"/>
        <v>1.05</v>
      </c>
      <c r="C12" s="172"/>
      <c r="D12" s="261" t="s">
        <v>641</v>
      </c>
      <c r="E12" s="261"/>
      <c r="F12" s="261"/>
      <c r="G12" s="261"/>
      <c r="H12" s="261"/>
      <c r="I12" s="261"/>
      <c r="J12" s="261"/>
      <c r="K12" s="261">
        <v>3.5</v>
      </c>
      <c r="L12" s="261"/>
      <c r="M12" s="261"/>
      <c r="N12" s="261"/>
      <c r="O12" s="261">
        <f>+'Wyliczenia do ratingu'!D18</f>
        <v>0</v>
      </c>
      <c r="P12" s="261"/>
      <c r="Q12" s="261"/>
      <c r="R12" s="261"/>
    </row>
    <row r="13" spans="1:30" x14ac:dyDescent="0.2">
      <c r="A13" s="34"/>
      <c r="B13" s="34"/>
      <c r="C13" s="34"/>
      <c r="D13" s="34"/>
      <c r="E13" s="34"/>
      <c r="F13" s="34"/>
      <c r="G13" s="34"/>
      <c r="H13" s="34"/>
      <c r="I13" s="34"/>
      <c r="J13" s="34"/>
      <c r="K13" s="496">
        <f>SUM(K8:N12)</f>
        <v>19.5</v>
      </c>
      <c r="L13" s="496"/>
      <c r="M13" s="496"/>
      <c r="N13" s="496"/>
      <c r="O13" s="496">
        <f ca="1">SUM(O8:R12)</f>
        <v>9.5</v>
      </c>
      <c r="P13" s="496"/>
      <c r="Q13" s="496"/>
      <c r="R13" s="496"/>
    </row>
    <row r="14" spans="1:30" ht="3.75" customHeight="1" x14ac:dyDescent="0.2"/>
    <row r="15" spans="1:30" ht="12.75" x14ac:dyDescent="0.2">
      <c r="B15" s="300" t="s">
        <v>632</v>
      </c>
      <c r="C15" s="300"/>
      <c r="D15" s="300"/>
      <c r="E15" s="300"/>
      <c r="F15" s="300"/>
      <c r="G15" s="300"/>
      <c r="H15" s="300"/>
      <c r="I15" s="300"/>
      <c r="J15" s="300"/>
      <c r="K15" s="300"/>
      <c r="L15" s="300"/>
      <c r="M15" s="300"/>
      <c r="N15" s="300"/>
      <c r="O15" s="300"/>
      <c r="P15" s="300"/>
      <c r="Q15" s="300"/>
      <c r="R15" s="300"/>
      <c r="S15" s="300"/>
    </row>
    <row r="16" spans="1:30" x14ac:dyDescent="0.2">
      <c r="B16" s="739" t="s">
        <v>633</v>
      </c>
      <c r="C16" s="739"/>
      <c r="D16" s="739"/>
      <c r="E16" s="739"/>
      <c r="F16" s="739"/>
      <c r="G16" s="739"/>
      <c r="H16" s="739"/>
      <c r="I16" s="739"/>
      <c r="J16" s="739"/>
      <c r="K16" s="739"/>
      <c r="L16" s="739"/>
      <c r="M16" s="739"/>
      <c r="N16" s="739"/>
      <c r="O16" s="739"/>
      <c r="P16" s="739"/>
      <c r="R16" s="740" t="s">
        <v>644</v>
      </c>
      <c r="S16" s="740"/>
    </row>
    <row r="17" spans="1:30" x14ac:dyDescent="0.2">
      <c r="B17" s="453" t="s">
        <v>634</v>
      </c>
      <c r="C17" s="453"/>
      <c r="D17" s="453"/>
      <c r="E17" s="453"/>
      <c r="F17" s="453"/>
      <c r="G17" s="453"/>
      <c r="H17" s="453"/>
      <c r="I17" s="453"/>
      <c r="J17" s="453"/>
      <c r="K17" s="453"/>
      <c r="L17" s="453"/>
      <c r="M17" s="453"/>
      <c r="N17" s="453"/>
      <c r="O17" s="453"/>
      <c r="P17" s="453"/>
      <c r="R17" s="741" t="s">
        <v>645</v>
      </c>
      <c r="S17" s="741"/>
    </row>
    <row r="18" spans="1:30" x14ac:dyDescent="0.2">
      <c r="B18" s="453" t="s">
        <v>635</v>
      </c>
      <c r="C18" s="453"/>
      <c r="D18" s="453"/>
      <c r="E18" s="453"/>
      <c r="F18" s="453"/>
      <c r="G18" s="453"/>
      <c r="H18" s="453"/>
      <c r="I18" s="453"/>
      <c r="J18" s="453"/>
      <c r="K18" s="453"/>
      <c r="L18" s="453"/>
      <c r="M18" s="453"/>
      <c r="N18" s="453"/>
      <c r="O18" s="453"/>
      <c r="P18" s="453"/>
      <c r="R18" s="741" t="s">
        <v>646</v>
      </c>
      <c r="S18" s="741"/>
    </row>
    <row r="19" spans="1:30" x14ac:dyDescent="0.2">
      <c r="B19" s="453" t="s">
        <v>636</v>
      </c>
      <c r="C19" s="453"/>
      <c r="D19" s="453"/>
      <c r="E19" s="453"/>
      <c r="F19" s="453"/>
      <c r="G19" s="453"/>
      <c r="H19" s="453"/>
      <c r="I19" s="453"/>
      <c r="J19" s="453"/>
      <c r="K19" s="453"/>
      <c r="L19" s="453"/>
      <c r="M19" s="453"/>
      <c r="N19" s="453"/>
      <c r="O19" s="453"/>
      <c r="P19" s="453"/>
      <c r="R19" s="741" t="s">
        <v>647</v>
      </c>
      <c r="S19" s="741"/>
    </row>
    <row r="20" spans="1:30" x14ac:dyDescent="0.2">
      <c r="B20" s="453" t="s">
        <v>637</v>
      </c>
      <c r="C20" s="453"/>
      <c r="D20" s="453"/>
      <c r="E20" s="453"/>
      <c r="F20" s="453"/>
      <c r="G20" s="453"/>
      <c r="H20" s="453"/>
      <c r="I20" s="453"/>
      <c r="J20" s="453"/>
      <c r="K20" s="453"/>
      <c r="L20" s="453"/>
      <c r="M20" s="453"/>
      <c r="N20" s="453"/>
      <c r="O20" s="453"/>
      <c r="P20" s="453"/>
      <c r="R20" s="741" t="s">
        <v>643</v>
      </c>
      <c r="S20" s="741"/>
    </row>
    <row r="21" spans="1:30" ht="3.75" customHeight="1" x14ac:dyDescent="0.2"/>
    <row r="22" spans="1:30" x14ac:dyDescent="0.2">
      <c r="B22" s="755" t="str">
        <f>"Ocena ratingowa dla przedsiębiorstwa"&amp;" "&amp;'03. Formularz Wniosku '!J16&amp;" "&amp;"wynosi:"</f>
        <v>Ocena ratingowa dla przedsiębiorstwa  wynosi:</v>
      </c>
      <c r="C22" s="755"/>
      <c r="D22" s="755"/>
      <c r="E22" s="755"/>
      <c r="F22" s="755"/>
      <c r="G22" s="755"/>
      <c r="H22" s="755"/>
      <c r="I22" s="755"/>
      <c r="J22" s="755"/>
      <c r="K22" s="755"/>
      <c r="L22" s="755"/>
      <c r="M22" s="755"/>
      <c r="N22" s="755"/>
      <c r="O22" s="755"/>
      <c r="P22" s="755"/>
      <c r="Q22" s="755"/>
      <c r="R22" s="755"/>
    </row>
    <row r="23" spans="1:30" ht="12.75" thickBot="1" x14ac:dyDescent="0.25">
      <c r="B23" s="756"/>
      <c r="C23" s="756"/>
      <c r="D23" s="756"/>
      <c r="E23" s="756"/>
      <c r="F23" s="756"/>
      <c r="G23" s="756"/>
      <c r="H23" s="756"/>
      <c r="I23" s="756"/>
      <c r="J23" s="756"/>
      <c r="K23" s="756"/>
      <c r="L23" s="756"/>
      <c r="M23" s="756"/>
      <c r="N23" s="756"/>
      <c r="O23" s="756"/>
      <c r="P23" s="756"/>
      <c r="Q23" s="756"/>
      <c r="R23" s="756"/>
      <c r="S23" s="757">
        <f ca="1">O13</f>
        <v>9.5</v>
      </c>
      <c r="T23" s="757"/>
      <c r="U23" s="757"/>
    </row>
    <row r="24" spans="1:30" ht="3" customHeight="1" thickTop="1" x14ac:dyDescent="0.2"/>
    <row r="25" spans="1:30" ht="12" customHeight="1" thickBot="1" x14ac:dyDescent="0.25">
      <c r="B25" s="754" t="str">
        <f>"Ocena taka kwalifikuje przedsiębiorstwo do kategorii ratingu:"</f>
        <v>Ocena taka kwalifikuje przedsiębiorstwo do kategorii ratingu:</v>
      </c>
      <c r="C25" s="754"/>
      <c r="D25" s="754"/>
      <c r="E25" s="754"/>
      <c r="F25" s="754"/>
      <c r="G25" s="754"/>
      <c r="H25" s="754"/>
      <c r="I25" s="754"/>
      <c r="J25" s="754"/>
      <c r="K25" s="754"/>
      <c r="L25" s="754"/>
      <c r="M25" s="754"/>
      <c r="N25" s="754"/>
      <c r="O25" s="754"/>
      <c r="P25" s="754"/>
      <c r="Q25" s="737" t="str">
        <f ca="1">IF(S23&lt;=9,"Trudności finansowe",IF(S23&lt;=12,"Niskiego",IF(S23&lt;=15,"Zadowalającego",IF(S23&lt;=18,"Dobrego",IF(S23&lt;=19.5,"Wysokiego")))))</f>
        <v>Niskiego</v>
      </c>
      <c r="R25" s="737"/>
      <c r="S25" s="737"/>
      <c r="T25" s="737"/>
      <c r="U25" s="737"/>
      <c r="V25" s="737"/>
    </row>
    <row r="26" spans="1:30" ht="3.75" customHeight="1" thickTop="1" x14ac:dyDescent="0.2"/>
    <row r="27" spans="1:30" x14ac:dyDescent="0.2">
      <c r="A27" s="172">
        <f>+A4+1</f>
        <v>2</v>
      </c>
      <c r="B27" s="172"/>
      <c r="C27" s="227" t="s">
        <v>648</v>
      </c>
      <c r="D27" s="227"/>
      <c r="E27" s="227"/>
      <c r="F27" s="227"/>
      <c r="G27" s="227"/>
      <c r="H27" s="227"/>
      <c r="I27" s="227"/>
      <c r="J27" s="227"/>
      <c r="K27" s="227"/>
      <c r="L27" s="227"/>
      <c r="M27" s="227"/>
      <c r="N27" s="227"/>
      <c r="O27" s="227"/>
      <c r="P27" s="227"/>
      <c r="Q27" s="227"/>
      <c r="R27" s="227"/>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69" t="s">
        <v>676</v>
      </c>
      <c r="Y29" s="469"/>
      <c r="Z29" s="469"/>
      <c r="AA29" s="469" t="s">
        <v>651</v>
      </c>
      <c r="AB29" s="469"/>
      <c r="AC29" s="469"/>
      <c r="AD29" s="469"/>
    </row>
    <row r="30" spans="1:30" ht="14.25" customHeight="1" x14ac:dyDescent="0.2">
      <c r="D30" s="261" t="s">
        <v>649</v>
      </c>
      <c r="E30" s="261"/>
      <c r="F30" s="261"/>
      <c r="G30" s="261"/>
      <c r="H30" s="261"/>
      <c r="I30" s="261"/>
      <c r="J30" s="261"/>
      <c r="K30" s="261"/>
      <c r="L30" s="261"/>
      <c r="M30" s="261"/>
      <c r="N30" s="261"/>
      <c r="O30" s="261"/>
      <c r="P30" s="261"/>
      <c r="Q30" s="261"/>
      <c r="R30" s="261" t="s">
        <v>650</v>
      </c>
      <c r="S30" s="261"/>
      <c r="T30" s="261"/>
      <c r="U30" s="261"/>
      <c r="V30" s="261"/>
      <c r="W30" s="497"/>
      <c r="X30" s="469"/>
      <c r="Y30" s="469"/>
      <c r="Z30" s="469"/>
      <c r="AA30" s="469"/>
      <c r="AB30" s="469"/>
      <c r="AC30" s="469"/>
      <c r="AD30" s="469"/>
    </row>
    <row r="31" spans="1:30" x14ac:dyDescent="0.2">
      <c r="B31" s="157">
        <f>+A27+0.01</f>
        <v>2.0099999999999998</v>
      </c>
      <c r="C31" s="158"/>
      <c r="D31" s="138"/>
      <c r="E31" s="138"/>
      <c r="F31" s="138"/>
      <c r="G31" s="138"/>
      <c r="H31" s="138"/>
      <c r="I31" s="138"/>
      <c r="J31" s="138"/>
      <c r="K31" s="138"/>
      <c r="L31" s="138"/>
      <c r="M31" s="138"/>
      <c r="N31" s="138"/>
      <c r="O31" s="138"/>
      <c r="P31" s="138"/>
      <c r="Q31" s="138"/>
      <c r="R31" s="147"/>
      <c r="S31" s="147"/>
      <c r="T31" s="147"/>
      <c r="U31" s="147"/>
      <c r="V31" s="147"/>
      <c r="W31" s="147"/>
      <c r="X31" s="747"/>
      <c r="Y31" s="748"/>
      <c r="Z31" s="749"/>
      <c r="AA31" s="744">
        <f>+R31*X31</f>
        <v>0</v>
      </c>
      <c r="AB31" s="745"/>
      <c r="AC31" s="745"/>
      <c r="AD31" s="746"/>
    </row>
    <row r="32" spans="1:30" x14ac:dyDescent="0.2">
      <c r="B32" s="157">
        <f>+B31+0.01</f>
        <v>2.0199999999999996</v>
      </c>
      <c r="C32" s="158"/>
      <c r="D32" s="138"/>
      <c r="E32" s="138"/>
      <c r="F32" s="138"/>
      <c r="G32" s="138"/>
      <c r="H32" s="138"/>
      <c r="I32" s="138"/>
      <c r="J32" s="138"/>
      <c r="K32" s="138"/>
      <c r="L32" s="138"/>
      <c r="M32" s="138"/>
      <c r="N32" s="138"/>
      <c r="O32" s="138"/>
      <c r="P32" s="138"/>
      <c r="Q32" s="138"/>
      <c r="R32" s="147"/>
      <c r="S32" s="147"/>
      <c r="T32" s="147"/>
      <c r="U32" s="147"/>
      <c r="V32" s="147"/>
      <c r="W32" s="147"/>
      <c r="X32" s="747"/>
      <c r="Y32" s="748"/>
      <c r="Z32" s="749"/>
      <c r="AA32" s="744">
        <f t="shared" ref="AA32:AA37" si="1">+R32*X32</f>
        <v>0</v>
      </c>
      <c r="AB32" s="745"/>
      <c r="AC32" s="745"/>
      <c r="AD32" s="746"/>
    </row>
    <row r="33" spans="2:30" x14ac:dyDescent="0.2">
      <c r="B33" s="157">
        <f t="shared" ref="B33:B37" si="2">+B32+0.01</f>
        <v>2.0299999999999994</v>
      </c>
      <c r="C33" s="158"/>
      <c r="D33" s="138"/>
      <c r="E33" s="138"/>
      <c r="F33" s="138"/>
      <c r="G33" s="138"/>
      <c r="H33" s="138"/>
      <c r="I33" s="138"/>
      <c r="J33" s="138"/>
      <c r="K33" s="138"/>
      <c r="L33" s="138"/>
      <c r="M33" s="138"/>
      <c r="N33" s="138"/>
      <c r="O33" s="138"/>
      <c r="P33" s="138"/>
      <c r="Q33" s="138"/>
      <c r="R33" s="147"/>
      <c r="S33" s="147"/>
      <c r="T33" s="147"/>
      <c r="U33" s="147"/>
      <c r="V33" s="147"/>
      <c r="W33" s="147"/>
      <c r="X33" s="747"/>
      <c r="Y33" s="748"/>
      <c r="Z33" s="749"/>
      <c r="AA33" s="744">
        <f t="shared" si="1"/>
        <v>0</v>
      </c>
      <c r="AB33" s="745"/>
      <c r="AC33" s="745"/>
      <c r="AD33" s="746"/>
    </row>
    <row r="34" spans="2:30" x14ac:dyDescent="0.2">
      <c r="B34" s="157">
        <f t="shared" ref="B34:B35" si="3">+B33+0.01</f>
        <v>2.0399999999999991</v>
      </c>
      <c r="C34" s="158"/>
      <c r="D34" s="138"/>
      <c r="E34" s="138"/>
      <c r="F34" s="138"/>
      <c r="G34" s="138"/>
      <c r="H34" s="138"/>
      <c r="I34" s="138"/>
      <c r="J34" s="138"/>
      <c r="K34" s="138"/>
      <c r="L34" s="138"/>
      <c r="M34" s="138"/>
      <c r="N34" s="138"/>
      <c r="O34" s="138"/>
      <c r="P34" s="138"/>
      <c r="Q34" s="138"/>
      <c r="R34" s="147"/>
      <c r="S34" s="147"/>
      <c r="T34" s="147"/>
      <c r="U34" s="147"/>
      <c r="V34" s="147"/>
      <c r="W34" s="147"/>
      <c r="X34" s="747"/>
      <c r="Y34" s="748"/>
      <c r="Z34" s="749"/>
      <c r="AA34" s="744">
        <f t="shared" si="1"/>
        <v>0</v>
      </c>
      <c r="AB34" s="745"/>
      <c r="AC34" s="745"/>
      <c r="AD34" s="746"/>
    </row>
    <row r="35" spans="2:30" x14ac:dyDescent="0.2">
      <c r="B35" s="157">
        <f t="shared" si="3"/>
        <v>2.0499999999999989</v>
      </c>
      <c r="C35" s="158"/>
      <c r="D35" s="138"/>
      <c r="E35" s="138"/>
      <c r="F35" s="138"/>
      <c r="G35" s="138"/>
      <c r="H35" s="138"/>
      <c r="I35" s="138"/>
      <c r="J35" s="138"/>
      <c r="K35" s="138"/>
      <c r="L35" s="138"/>
      <c r="M35" s="138"/>
      <c r="N35" s="138"/>
      <c r="O35" s="138"/>
      <c r="P35" s="138"/>
      <c r="Q35" s="138"/>
      <c r="R35" s="147"/>
      <c r="S35" s="147"/>
      <c r="T35" s="147"/>
      <c r="U35" s="147"/>
      <c r="V35" s="147"/>
      <c r="W35" s="147"/>
      <c r="X35" s="747"/>
      <c r="Y35" s="748"/>
      <c r="Z35" s="749"/>
      <c r="AA35" s="744">
        <f t="shared" si="1"/>
        <v>0</v>
      </c>
      <c r="AB35" s="745"/>
      <c r="AC35" s="745"/>
      <c r="AD35" s="746"/>
    </row>
    <row r="36" spans="2:30" x14ac:dyDescent="0.2">
      <c r="B36" s="157">
        <f t="shared" ref="B36" si="4">+B35+0.01</f>
        <v>2.0599999999999987</v>
      </c>
      <c r="C36" s="158"/>
      <c r="D36" s="138"/>
      <c r="E36" s="138"/>
      <c r="F36" s="138"/>
      <c r="G36" s="138"/>
      <c r="H36" s="138"/>
      <c r="I36" s="138"/>
      <c r="J36" s="138"/>
      <c r="K36" s="138"/>
      <c r="L36" s="138"/>
      <c r="M36" s="138"/>
      <c r="N36" s="138"/>
      <c r="O36" s="138"/>
      <c r="P36" s="138"/>
      <c r="Q36" s="138"/>
      <c r="R36" s="147"/>
      <c r="S36" s="147"/>
      <c r="T36" s="147"/>
      <c r="U36" s="147"/>
      <c r="V36" s="147"/>
      <c r="W36" s="147"/>
      <c r="X36" s="747"/>
      <c r="Y36" s="748"/>
      <c r="Z36" s="749"/>
      <c r="AA36" s="744">
        <f t="shared" si="1"/>
        <v>0</v>
      </c>
      <c r="AB36" s="745"/>
      <c r="AC36" s="745"/>
      <c r="AD36" s="746"/>
    </row>
    <row r="37" spans="2:30" ht="12.75" thickBot="1" x14ac:dyDescent="0.25">
      <c r="B37" s="208">
        <f t="shared" si="2"/>
        <v>2.0699999999999985</v>
      </c>
      <c r="C37" s="209"/>
      <c r="D37" s="752"/>
      <c r="E37" s="752"/>
      <c r="F37" s="752"/>
      <c r="G37" s="752"/>
      <c r="H37" s="752"/>
      <c r="I37" s="752"/>
      <c r="J37" s="752"/>
      <c r="K37" s="752"/>
      <c r="L37" s="752"/>
      <c r="M37" s="752"/>
      <c r="N37" s="752"/>
      <c r="O37" s="752"/>
      <c r="P37" s="752"/>
      <c r="Q37" s="752"/>
      <c r="R37" s="753"/>
      <c r="S37" s="753"/>
      <c r="T37" s="753"/>
      <c r="U37" s="753"/>
      <c r="V37" s="753"/>
      <c r="W37" s="753"/>
      <c r="X37" s="747"/>
      <c r="Y37" s="748"/>
      <c r="Z37" s="749"/>
      <c r="AA37" s="744">
        <f t="shared" si="1"/>
        <v>0</v>
      </c>
      <c r="AB37" s="745"/>
      <c r="AC37" s="745"/>
      <c r="AD37" s="746"/>
    </row>
    <row r="38" spans="2:30" ht="12.75" thickBot="1" x14ac:dyDescent="0.25">
      <c r="B38" s="750" t="s">
        <v>652</v>
      </c>
      <c r="C38" s="751"/>
      <c r="D38" s="751"/>
      <c r="E38" s="751"/>
      <c r="F38" s="751"/>
      <c r="G38" s="751"/>
      <c r="H38" s="751"/>
      <c r="I38" s="751"/>
      <c r="J38" s="751"/>
      <c r="K38" s="751"/>
      <c r="L38" s="751"/>
      <c r="M38" s="751"/>
      <c r="N38" s="751"/>
      <c r="O38" s="751"/>
      <c r="P38" s="751"/>
      <c r="Q38" s="751"/>
      <c r="R38" s="751"/>
      <c r="S38" s="751"/>
      <c r="T38" s="751"/>
      <c r="U38" s="751"/>
      <c r="V38" s="751"/>
      <c r="W38" s="751"/>
      <c r="X38" s="742">
        <f>SUM(AA31:AD37)</f>
        <v>0</v>
      </c>
      <c r="Y38" s="742"/>
      <c r="Z38" s="742"/>
      <c r="AA38" s="742"/>
      <c r="AB38" s="742"/>
      <c r="AC38" s="742"/>
      <c r="AD38" s="743"/>
    </row>
    <row r="39" spans="2:30" ht="5.25" customHeight="1" x14ac:dyDescent="0.2"/>
    <row r="40" spans="2:30" ht="12.75" x14ac:dyDescent="0.2">
      <c r="B40" s="300" t="s">
        <v>655</v>
      </c>
      <c r="C40" s="300"/>
      <c r="D40" s="300"/>
      <c r="E40" s="300"/>
      <c r="F40" s="300"/>
      <c r="G40" s="300"/>
      <c r="H40" s="300"/>
      <c r="I40" s="300"/>
      <c r="J40" s="300"/>
      <c r="K40" s="300"/>
      <c r="L40" s="300"/>
      <c r="M40" s="300"/>
      <c r="N40" s="300"/>
      <c r="O40" s="300"/>
      <c r="P40" s="300"/>
      <c r="Q40" s="300"/>
      <c r="R40" s="300"/>
      <c r="S40" s="300"/>
    </row>
    <row r="41" spans="2:30" x14ac:dyDescent="0.2">
      <c r="B41" s="739" t="s">
        <v>656</v>
      </c>
      <c r="C41" s="739"/>
      <c r="D41" s="739"/>
      <c r="E41" s="739"/>
      <c r="F41" s="739"/>
      <c r="G41" s="739"/>
      <c r="H41" s="739"/>
      <c r="I41" s="739"/>
      <c r="J41" s="739"/>
      <c r="K41" s="739"/>
      <c r="L41" s="739"/>
      <c r="M41" s="739"/>
      <c r="N41" s="739"/>
      <c r="O41" s="739"/>
      <c r="P41" s="739"/>
      <c r="R41" s="740" t="s">
        <v>657</v>
      </c>
      <c r="S41" s="740"/>
    </row>
    <row r="42" spans="2:30" x14ac:dyDescent="0.2">
      <c r="B42" s="453" t="s">
        <v>658</v>
      </c>
      <c r="C42" s="453"/>
      <c r="D42" s="453"/>
      <c r="E42" s="453"/>
      <c r="F42" s="453"/>
      <c r="G42" s="453"/>
      <c r="H42" s="453"/>
      <c r="I42" s="453"/>
      <c r="J42" s="453"/>
      <c r="K42" s="453"/>
      <c r="L42" s="453"/>
      <c r="M42" s="453"/>
      <c r="N42" s="453"/>
      <c r="O42" s="453"/>
      <c r="P42" s="453"/>
      <c r="R42" s="741" t="s">
        <v>659</v>
      </c>
      <c r="S42" s="741"/>
    </row>
    <row r="43" spans="2:30" x14ac:dyDescent="0.2">
      <c r="B43" s="453" t="s">
        <v>660</v>
      </c>
      <c r="C43" s="453"/>
      <c r="D43" s="453"/>
      <c r="E43" s="453"/>
      <c r="F43" s="453"/>
      <c r="G43" s="453"/>
      <c r="H43" s="453"/>
      <c r="I43" s="453"/>
      <c r="J43" s="453"/>
      <c r="K43" s="453"/>
      <c r="L43" s="453"/>
      <c r="M43" s="453"/>
      <c r="N43" s="453"/>
      <c r="O43" s="453"/>
      <c r="P43" s="453"/>
      <c r="R43" s="741" t="s">
        <v>674</v>
      </c>
      <c r="S43" s="741"/>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36" t="s">
        <v>654</v>
      </c>
      <c r="C45" s="736"/>
      <c r="D45" s="736"/>
      <c r="E45" s="736"/>
      <c r="F45" s="736"/>
      <c r="G45" s="736"/>
      <c r="H45" s="736"/>
      <c r="I45" s="736"/>
      <c r="J45" s="736"/>
      <c r="K45" s="736"/>
      <c r="L45" s="736"/>
      <c r="M45" s="736"/>
      <c r="N45" s="736"/>
      <c r="O45" s="738">
        <f>'03. Formularz Wniosku '!P75</f>
        <v>0</v>
      </c>
      <c r="P45" s="736"/>
      <c r="Q45" s="736"/>
      <c r="R45" s="736"/>
      <c r="S45" s="736"/>
      <c r="T45" s="736"/>
    </row>
    <row r="46" spans="2:30" ht="4.5" customHeight="1" thickTop="1" x14ac:dyDescent="0.2"/>
    <row r="47" spans="2:30" ht="14.25" customHeight="1" thickBot="1" x14ac:dyDescent="0.25">
      <c r="B47" s="734" t="s">
        <v>661</v>
      </c>
      <c r="C47" s="734"/>
      <c r="D47" s="734"/>
      <c r="E47" s="734"/>
      <c r="F47" s="734"/>
      <c r="G47" s="734"/>
      <c r="H47" s="734"/>
      <c r="I47" s="734"/>
      <c r="J47" s="734"/>
      <c r="K47" s="734"/>
      <c r="L47" s="734"/>
      <c r="M47" s="734"/>
      <c r="N47" s="734"/>
      <c r="O47" s="735">
        <f>ROUND(IF(O45=0,0,X38/O45),4)</f>
        <v>0</v>
      </c>
      <c r="P47" s="735"/>
      <c r="Q47" s="735"/>
      <c r="R47" s="735"/>
      <c r="S47" s="735"/>
      <c r="T47" s="735"/>
      <c r="U47" s="736" t="s">
        <v>662</v>
      </c>
      <c r="V47" s="736"/>
      <c r="W47" s="736"/>
      <c r="X47" s="736"/>
      <c r="Y47" s="737" t="str">
        <f>IF(O47&lt;=120%,B43,IF(O47&gt;=150%,B41,B42))</f>
        <v>Niski</v>
      </c>
      <c r="Z47" s="737"/>
      <c r="AA47" s="737"/>
      <c r="AB47" s="737"/>
      <c r="AC47" s="737"/>
    </row>
    <row r="48" spans="2:30" ht="4.5" customHeight="1" thickTop="1" x14ac:dyDescent="0.2"/>
    <row r="49" spans="2:30" ht="13.5" customHeight="1" x14ac:dyDescent="0.2">
      <c r="B49" s="597" t="s">
        <v>663</v>
      </c>
      <c r="C49" s="598"/>
      <c r="D49" s="598"/>
      <c r="E49" s="598"/>
      <c r="F49" s="598"/>
      <c r="G49" s="598"/>
      <c r="H49" s="598"/>
      <c r="I49" s="598"/>
      <c r="J49" s="598"/>
      <c r="K49" s="598"/>
      <c r="L49" s="598"/>
      <c r="M49" s="598"/>
      <c r="N49" s="598"/>
      <c r="O49" s="598"/>
      <c r="P49" s="598"/>
      <c r="Q49" s="598"/>
      <c r="R49" s="598"/>
      <c r="S49" s="599"/>
    </row>
    <row r="50" spans="2:30" ht="13.5" customHeight="1" thickBot="1" x14ac:dyDescent="0.25">
      <c r="B50" s="496" t="s">
        <v>664</v>
      </c>
      <c r="C50" s="496"/>
      <c r="D50" s="496"/>
      <c r="E50" s="496"/>
      <c r="F50" s="496"/>
      <c r="G50" s="496"/>
      <c r="H50" s="496" t="s">
        <v>665</v>
      </c>
      <c r="I50" s="496"/>
      <c r="J50" s="496"/>
      <c r="K50" s="496"/>
      <c r="L50" s="496"/>
      <c r="M50" s="496"/>
      <c r="N50" s="496"/>
      <c r="O50" s="496"/>
      <c r="P50" s="496"/>
      <c r="Q50" s="496"/>
      <c r="R50" s="496"/>
      <c r="S50" s="496"/>
      <c r="U50" s="730" t="s">
        <v>670</v>
      </c>
      <c r="V50" s="730"/>
      <c r="W50" s="730"/>
      <c r="X50" s="730"/>
      <c r="Y50" s="730"/>
      <c r="Z50" s="730"/>
      <c r="AA50" s="730"/>
      <c r="AB50" s="731">
        <v>4.02E-2</v>
      </c>
      <c r="AC50" s="731"/>
      <c r="AD50" s="731"/>
    </row>
    <row r="51" spans="2:30" ht="13.5" customHeight="1" thickBot="1" x14ac:dyDescent="0.25">
      <c r="B51" s="496"/>
      <c r="C51" s="496"/>
      <c r="D51" s="496"/>
      <c r="E51" s="496"/>
      <c r="F51" s="496"/>
      <c r="G51" s="496"/>
      <c r="H51" s="733" t="s">
        <v>656</v>
      </c>
      <c r="I51" s="733"/>
      <c r="J51" s="733"/>
      <c r="K51" s="733"/>
      <c r="L51" s="733" t="s">
        <v>658</v>
      </c>
      <c r="M51" s="733"/>
      <c r="N51" s="733"/>
      <c r="O51" s="733"/>
      <c r="P51" s="733" t="s">
        <v>660</v>
      </c>
      <c r="Q51" s="733"/>
      <c r="R51" s="733"/>
      <c r="S51" s="733"/>
      <c r="U51" s="730" t="s">
        <v>671</v>
      </c>
      <c r="V51" s="730"/>
      <c r="W51" s="730"/>
      <c r="X51" s="730"/>
      <c r="Y51" s="730"/>
      <c r="Z51" s="730"/>
      <c r="AA51" s="730"/>
      <c r="AB51" s="732">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32"/>
      <c r="AD51" s="732"/>
    </row>
    <row r="52" spans="2:30" ht="13.5" customHeight="1" thickBot="1" x14ac:dyDescent="0.25">
      <c r="B52" s="496" t="s">
        <v>666</v>
      </c>
      <c r="C52" s="496"/>
      <c r="D52" s="496"/>
      <c r="E52" s="496"/>
      <c r="F52" s="496"/>
      <c r="G52" s="496"/>
      <c r="H52" s="261">
        <v>60</v>
      </c>
      <c r="I52" s="261"/>
      <c r="J52" s="261"/>
      <c r="K52" s="261"/>
      <c r="L52" s="261">
        <v>75</v>
      </c>
      <c r="M52" s="261"/>
      <c r="N52" s="261"/>
      <c r="O52" s="261"/>
      <c r="P52" s="261">
        <v>100</v>
      </c>
      <c r="Q52" s="261"/>
      <c r="R52" s="261"/>
      <c r="S52" s="261"/>
      <c r="U52" s="730" t="s">
        <v>672</v>
      </c>
      <c r="V52" s="730"/>
      <c r="W52" s="730"/>
      <c r="X52" s="730"/>
      <c r="Y52" s="730"/>
      <c r="Z52" s="730"/>
      <c r="AA52" s="730"/>
      <c r="AB52" s="730"/>
      <c r="AC52" s="725">
        <v>6.54E-2</v>
      </c>
      <c r="AD52" s="726"/>
    </row>
    <row r="53" spans="2:30" ht="13.5" customHeight="1" x14ac:dyDescent="0.2">
      <c r="B53" s="496" t="s">
        <v>667</v>
      </c>
      <c r="C53" s="496"/>
      <c r="D53" s="496"/>
      <c r="E53" s="496"/>
      <c r="F53" s="496"/>
      <c r="G53" s="496"/>
      <c r="H53" s="261">
        <f>+L52</f>
        <v>75</v>
      </c>
      <c r="I53" s="261"/>
      <c r="J53" s="261"/>
      <c r="K53" s="261"/>
      <c r="L53" s="261">
        <f>+P52</f>
        <v>100</v>
      </c>
      <c r="M53" s="261"/>
      <c r="N53" s="261"/>
      <c r="O53" s="261"/>
      <c r="P53" s="261">
        <v>220</v>
      </c>
      <c r="Q53" s="261"/>
      <c r="R53" s="261"/>
      <c r="S53" s="261"/>
    </row>
    <row r="54" spans="2:30" ht="13.5" customHeight="1" thickBot="1" x14ac:dyDescent="0.25">
      <c r="B54" s="496" t="s">
        <v>668</v>
      </c>
      <c r="C54" s="496"/>
      <c r="D54" s="496"/>
      <c r="E54" s="496"/>
      <c r="F54" s="496"/>
      <c r="G54" s="496"/>
      <c r="H54" s="261">
        <f t="shared" ref="H54:H56" si="5">+L53</f>
        <v>100</v>
      </c>
      <c r="I54" s="261"/>
      <c r="J54" s="261"/>
      <c r="K54" s="261"/>
      <c r="L54" s="261">
        <f t="shared" ref="L54:L56" si="6">+P53</f>
        <v>220</v>
      </c>
      <c r="M54" s="261"/>
      <c r="N54" s="261"/>
      <c r="O54" s="261"/>
      <c r="P54" s="261">
        <v>400</v>
      </c>
      <c r="Q54" s="261"/>
      <c r="R54" s="261"/>
      <c r="S54" s="261"/>
      <c r="U54" s="727" t="s">
        <v>675</v>
      </c>
      <c r="V54" s="727"/>
      <c r="W54" s="727"/>
      <c r="X54" s="727"/>
      <c r="Y54" s="727"/>
      <c r="Z54" s="727"/>
      <c r="AA54" s="727"/>
      <c r="AB54" s="728">
        <f ca="1">IF(AB51&gt;=AC52,AB51,AC52)</f>
        <v>0.1052</v>
      </c>
      <c r="AC54" s="728"/>
      <c r="AD54" s="728"/>
    </row>
    <row r="55" spans="2:30" ht="13.5" customHeight="1" thickTop="1" x14ac:dyDescent="0.2">
      <c r="B55" s="496" t="s">
        <v>669</v>
      </c>
      <c r="C55" s="496"/>
      <c r="D55" s="496"/>
      <c r="E55" s="496"/>
      <c r="F55" s="496"/>
      <c r="G55" s="496"/>
      <c r="H55" s="261">
        <f t="shared" si="5"/>
        <v>220</v>
      </c>
      <c r="I55" s="261"/>
      <c r="J55" s="261"/>
      <c r="K55" s="261"/>
      <c r="L55" s="261">
        <f t="shared" si="6"/>
        <v>400</v>
      </c>
      <c r="M55" s="261"/>
      <c r="N55" s="261"/>
      <c r="O55" s="261"/>
      <c r="P55" s="261">
        <v>650</v>
      </c>
      <c r="Q55" s="261"/>
      <c r="R55" s="261"/>
      <c r="S55" s="261"/>
    </row>
    <row r="56" spans="2:30" ht="13.5" customHeight="1" x14ac:dyDescent="0.2">
      <c r="B56" s="496" t="s">
        <v>673</v>
      </c>
      <c r="C56" s="496"/>
      <c r="D56" s="496"/>
      <c r="E56" s="496"/>
      <c r="F56" s="496"/>
      <c r="G56" s="496"/>
      <c r="H56" s="261">
        <f t="shared" si="5"/>
        <v>400</v>
      </c>
      <c r="I56" s="261"/>
      <c r="J56" s="261"/>
      <c r="K56" s="261"/>
      <c r="L56" s="261">
        <f t="shared" si="6"/>
        <v>650</v>
      </c>
      <c r="M56" s="261"/>
      <c r="N56" s="261"/>
      <c r="O56" s="261"/>
      <c r="P56" s="261">
        <v>1000</v>
      </c>
      <c r="Q56" s="261"/>
      <c r="R56" s="261"/>
      <c r="S56" s="261"/>
    </row>
    <row r="58" spans="2:30" ht="12" customHeight="1" x14ac:dyDescent="0.2">
      <c r="B58" s="729"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29"/>
      <c r="D58" s="729"/>
      <c r="E58" s="729"/>
      <c r="F58" s="729"/>
      <c r="G58" s="729"/>
      <c r="H58" s="729"/>
      <c r="I58" s="729"/>
      <c r="J58" s="729"/>
      <c r="K58" s="729"/>
      <c r="L58" s="729"/>
      <c r="M58" s="729"/>
      <c r="N58" s="729"/>
      <c r="O58" s="729"/>
      <c r="P58" s="729"/>
      <c r="Q58" s="729"/>
      <c r="R58" s="729"/>
      <c r="S58" s="729"/>
      <c r="T58" s="729"/>
      <c r="U58" s="729"/>
      <c r="V58" s="729"/>
      <c r="W58" s="729"/>
      <c r="X58" s="729"/>
      <c r="Y58" s="729"/>
      <c r="Z58" s="729"/>
      <c r="AA58" s="729"/>
      <c r="AB58" s="729"/>
      <c r="AC58" s="729"/>
      <c r="AD58" s="729"/>
    </row>
    <row r="59" spans="2:30" x14ac:dyDescent="0.2">
      <c r="B59" s="729"/>
      <c r="C59" s="729"/>
      <c r="D59" s="729"/>
      <c r="E59" s="729"/>
      <c r="F59" s="729"/>
      <c r="G59" s="729"/>
      <c r="H59" s="729"/>
      <c r="I59" s="729"/>
      <c r="J59" s="729"/>
      <c r="K59" s="729"/>
      <c r="L59" s="729"/>
      <c r="M59" s="729"/>
      <c r="N59" s="729"/>
      <c r="O59" s="729"/>
      <c r="P59" s="729"/>
      <c r="Q59" s="729"/>
      <c r="R59" s="729"/>
      <c r="S59" s="729"/>
      <c r="T59" s="729"/>
      <c r="U59" s="729"/>
      <c r="V59" s="729"/>
      <c r="W59" s="729"/>
      <c r="X59" s="729"/>
      <c r="Y59" s="729"/>
      <c r="Z59" s="729"/>
      <c r="AA59" s="729"/>
      <c r="AB59" s="729"/>
      <c r="AC59" s="729"/>
      <c r="AD59" s="729"/>
    </row>
    <row r="60" spans="2:30" x14ac:dyDescent="0.2">
      <c r="B60" s="729"/>
      <c r="C60" s="729"/>
      <c r="D60" s="729"/>
      <c r="E60" s="729"/>
      <c r="F60" s="729"/>
      <c r="G60" s="729"/>
      <c r="H60" s="729"/>
      <c r="I60" s="729"/>
      <c r="J60" s="729"/>
      <c r="K60" s="729"/>
      <c r="L60" s="729"/>
      <c r="M60" s="729"/>
      <c r="N60" s="729"/>
      <c r="O60" s="729"/>
      <c r="P60" s="729"/>
      <c r="Q60" s="729"/>
      <c r="R60" s="729"/>
      <c r="S60" s="729"/>
      <c r="T60" s="729"/>
      <c r="U60" s="729"/>
      <c r="V60" s="729"/>
      <c r="W60" s="729"/>
      <c r="X60" s="729"/>
      <c r="Y60" s="729"/>
      <c r="Z60" s="729"/>
      <c r="AA60" s="729"/>
      <c r="AB60" s="729"/>
      <c r="AC60" s="729"/>
      <c r="AD60" s="729"/>
    </row>
    <row r="61" spans="2:30" x14ac:dyDescent="0.2">
      <c r="B61" s="729"/>
      <c r="C61" s="729"/>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row>
    <row r="62" spans="2:30" x14ac:dyDescent="0.2">
      <c r="B62" s="729"/>
      <c r="C62" s="729"/>
      <c r="D62" s="729"/>
      <c r="E62" s="729"/>
      <c r="F62" s="729"/>
      <c r="G62" s="729"/>
      <c r="H62" s="729"/>
      <c r="I62" s="729"/>
      <c r="J62" s="729"/>
      <c r="K62" s="729"/>
      <c r="L62" s="729"/>
      <c r="M62" s="729"/>
      <c r="N62" s="729"/>
      <c r="O62" s="729"/>
      <c r="P62" s="729"/>
      <c r="Q62" s="729"/>
      <c r="R62" s="729"/>
      <c r="S62" s="729"/>
      <c r="T62" s="729"/>
      <c r="U62" s="729"/>
      <c r="V62" s="729"/>
      <c r="W62" s="729"/>
      <c r="X62" s="729"/>
      <c r="Y62" s="729"/>
      <c r="Z62" s="729"/>
      <c r="AA62" s="729"/>
      <c r="AB62" s="729"/>
      <c r="AC62" s="729"/>
      <c r="AD62" s="729"/>
    </row>
    <row r="63" spans="2:30" x14ac:dyDescent="0.2">
      <c r="B63" s="729"/>
      <c r="C63" s="729"/>
      <c r="D63" s="729"/>
      <c r="E63" s="729"/>
      <c r="F63" s="729"/>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row>
  </sheetData>
  <sheetProtection algorithmName="SHA-512" hashValue="UX0QZOtuf8vrbE0do7PVQVhslmTxkTe9ycolgw3Lt3On5k6zt8hk9ShXTSULpCcgmUqRN5GE3wJDYnisaZMxiA==" saltValue="vjPfkbsb8ogkFEGTzMckEA==" spinCount="100000" sheet="1" objects="1" scenarios="1"/>
  <mergeCells count="133">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H53:K53"/>
    <mergeCell ref="L53:O53"/>
    <mergeCell ref="H56:K56"/>
    <mergeCell ref="L56:O56"/>
    <mergeCell ref="P51:S51"/>
    <mergeCell ref="B50:G51"/>
    <mergeCell ref="B52:G52"/>
    <mergeCell ref="P52:S52"/>
    <mergeCell ref="B47:N47"/>
    <mergeCell ref="O47:T47"/>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2 z dn. 01.01.2024&amp;C&amp;G&amp;R&amp;G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B1:Q97"/>
  <sheetViews>
    <sheetView topLeftCell="C1" workbookViewId="0">
      <selection activeCell="H2" sqref="H2:H6"/>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683</v>
      </c>
      <c r="G1" t="s">
        <v>686</v>
      </c>
      <c r="H1" t="s">
        <v>690</v>
      </c>
      <c r="I1" t="s">
        <v>713</v>
      </c>
      <c r="K1" t="s">
        <v>252</v>
      </c>
      <c r="M1" s="29">
        <v>6.5500000000000003E-2</v>
      </c>
    </row>
    <row r="2" spans="2:17" x14ac:dyDescent="0.25">
      <c r="C2" t="s">
        <v>52</v>
      </c>
      <c r="D2" t="str">
        <f>+C2</f>
        <v>Kliknij i wybierz z listy</v>
      </c>
      <c r="E2" t="str">
        <f>+D2</f>
        <v>Kliknij i wybierz z listy</v>
      </c>
      <c r="F2" t="s">
        <v>712</v>
      </c>
      <c r="G2" t="s">
        <v>687</v>
      </c>
      <c r="H2" t="s">
        <v>691</v>
      </c>
      <c r="I2" t="s">
        <v>696</v>
      </c>
      <c r="K2" t="s">
        <v>253</v>
      </c>
      <c r="M2">
        <v>12</v>
      </c>
      <c r="N2">
        <f>365/12</f>
        <v>30.416666666666668</v>
      </c>
    </row>
    <row r="3" spans="2:17" x14ac:dyDescent="0.25">
      <c r="B3" t="s">
        <v>8</v>
      </c>
      <c r="C3" t="s">
        <v>14</v>
      </c>
      <c r="D3" t="s">
        <v>15</v>
      </c>
      <c r="E3" t="s">
        <v>61</v>
      </c>
      <c r="F3" t="s">
        <v>684</v>
      </c>
      <c r="G3" t="s">
        <v>688</v>
      </c>
      <c r="H3" t="s">
        <v>692</v>
      </c>
      <c r="I3" t="s">
        <v>697</v>
      </c>
      <c r="K3" s="23" t="s">
        <v>254</v>
      </c>
      <c r="L3" s="23"/>
      <c r="M3" s="24">
        <v>0.05</v>
      </c>
      <c r="O3" t="s">
        <v>255</v>
      </c>
    </row>
    <row r="4" spans="2:17" x14ac:dyDescent="0.25">
      <c r="B4" t="s">
        <v>9</v>
      </c>
      <c r="C4" t="s">
        <v>16</v>
      </c>
      <c r="D4" t="s">
        <v>17</v>
      </c>
      <c r="E4" t="s">
        <v>59</v>
      </c>
      <c r="F4" t="s">
        <v>685</v>
      </c>
      <c r="G4" t="s">
        <v>689</v>
      </c>
      <c r="H4" t="s">
        <v>693</v>
      </c>
      <c r="I4" t="s">
        <v>698</v>
      </c>
      <c r="K4" t="s">
        <v>264</v>
      </c>
      <c r="M4">
        <f>'03. Formularz Wniosku '!V79</f>
        <v>0</v>
      </c>
    </row>
    <row r="5" spans="2:17" x14ac:dyDescent="0.25">
      <c r="C5" t="s">
        <v>18</v>
      </c>
      <c r="D5" t="s">
        <v>19</v>
      </c>
      <c r="E5" t="s">
        <v>60</v>
      </c>
      <c r="G5" t="s">
        <v>172</v>
      </c>
      <c r="H5" t="s">
        <v>694</v>
      </c>
      <c r="I5" t="s">
        <v>699</v>
      </c>
      <c r="K5" t="s">
        <v>256</v>
      </c>
      <c r="M5">
        <f>+'03. Formularz Wniosku '!G79/12</f>
        <v>0</v>
      </c>
    </row>
    <row r="6" spans="2:17" x14ac:dyDescent="0.25">
      <c r="C6" t="s">
        <v>20</v>
      </c>
      <c r="D6" t="s">
        <v>21</v>
      </c>
      <c r="E6" t="s">
        <v>62</v>
      </c>
      <c r="H6" t="s">
        <v>695</v>
      </c>
      <c r="I6" t="s">
        <v>700</v>
      </c>
      <c r="K6" t="s">
        <v>257</v>
      </c>
      <c r="M6" s="25">
        <f>'03. Formularz Wniosku '!P75</f>
        <v>0</v>
      </c>
      <c r="P6" s="26"/>
    </row>
    <row r="7" spans="2:17" x14ac:dyDescent="0.25">
      <c r="B7" t="s">
        <v>8</v>
      </c>
      <c r="C7" t="s">
        <v>22</v>
      </c>
      <c r="D7" t="s">
        <v>23</v>
      </c>
      <c r="E7" t="s">
        <v>63</v>
      </c>
      <c r="I7" t="s">
        <v>701</v>
      </c>
      <c r="K7" t="s">
        <v>258</v>
      </c>
      <c r="M7" s="27" t="e">
        <f>PMT(M$1/M$2,M$2*M$5,-M$6)</f>
        <v>#NUM!</v>
      </c>
    </row>
    <row r="8" spans="2:17" x14ac:dyDescent="0.25">
      <c r="B8" t="s">
        <v>9</v>
      </c>
      <c r="C8" t="s">
        <v>24</v>
      </c>
      <c r="D8" t="s">
        <v>25</v>
      </c>
      <c r="E8" t="s">
        <v>64</v>
      </c>
      <c r="I8" t="s">
        <v>702</v>
      </c>
      <c r="O8" s="27">
        <f>SUM(O11:O94)</f>
        <v>0</v>
      </c>
      <c r="P8" s="27">
        <f ca="1">SUM(P11:P94)</f>
        <v>0</v>
      </c>
    </row>
    <row r="9" spans="2:17" x14ac:dyDescent="0.25">
      <c r="B9" t="s">
        <v>439</v>
      </c>
      <c r="C9" t="s">
        <v>26</v>
      </c>
      <c r="D9" t="s">
        <v>27</v>
      </c>
      <c r="E9" t="s">
        <v>65</v>
      </c>
      <c r="I9" t="s">
        <v>703</v>
      </c>
      <c r="K9" t="s">
        <v>169</v>
      </c>
      <c r="M9" t="s">
        <v>259</v>
      </c>
      <c r="N9" t="s">
        <v>260</v>
      </c>
      <c r="O9" t="s">
        <v>261</v>
      </c>
      <c r="P9" t="s">
        <v>262</v>
      </c>
      <c r="Q9" t="s">
        <v>263</v>
      </c>
    </row>
    <row r="10" spans="2:17" x14ac:dyDescent="0.25">
      <c r="C10" t="s">
        <v>28</v>
      </c>
      <c r="D10" t="s">
        <v>29</v>
      </c>
      <c r="E10" t="s">
        <v>66</v>
      </c>
      <c r="I10" t="s">
        <v>704</v>
      </c>
      <c r="K10" s="28">
        <f ca="1">TODAY()</f>
        <v>45391</v>
      </c>
      <c r="L10" s="28">
        <f ca="1">EOMONTH(K10,0)</f>
        <v>45412</v>
      </c>
      <c r="P10" s="27">
        <f ca="1">M6*M1/365*(L10-K10+5)</f>
        <v>0</v>
      </c>
    </row>
    <row r="11" spans="2:17" x14ac:dyDescent="0.25">
      <c r="C11" t="s">
        <v>30</v>
      </c>
      <c r="D11" t="s">
        <v>31</v>
      </c>
      <c r="E11" t="s">
        <v>67</v>
      </c>
      <c r="I11" t="s">
        <v>705</v>
      </c>
      <c r="K11">
        <v>1</v>
      </c>
      <c r="M11" s="27">
        <f ca="1">IFERROR(O11+P11,"")</f>
        <v>0</v>
      </c>
      <c r="N11" s="27">
        <f>+O11</f>
        <v>0</v>
      </c>
      <c r="O11" s="27">
        <f>IF($M$4&gt;=K11,0,IFERROR(PPMT(Q11/M$2,K11-$M$4,(M$2*M$5)-$M$4,-M$6),0))</f>
        <v>0</v>
      </c>
      <c r="P11" s="27">
        <f ca="1">IF($M$4&gt;=K11,$M$6*Q11/12,IFERROR(IPMT(Q11/M$2,K11-$M$4,(M$5*M$2)-$M$4,-M$6)+$P$10/($M$2*$M$5),0))</f>
        <v>0</v>
      </c>
      <c r="Q11" s="29">
        <f>2.55%+4%</f>
        <v>6.5500000000000003E-2</v>
      </c>
    </row>
    <row r="12" spans="2:17" x14ac:dyDescent="0.25">
      <c r="C12" t="s">
        <v>32</v>
      </c>
      <c r="D12" t="s">
        <v>33</v>
      </c>
      <c r="E12" t="s">
        <v>68</v>
      </c>
      <c r="I12" t="s">
        <v>706</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6.5500000000000003E-2</v>
      </c>
    </row>
    <row r="13" spans="2:17" x14ac:dyDescent="0.25">
      <c r="C13" t="s">
        <v>34</v>
      </c>
      <c r="D13" t="s">
        <v>35</v>
      </c>
      <c r="E13" t="s">
        <v>69</v>
      </c>
      <c r="I13" t="s">
        <v>707</v>
      </c>
      <c r="K13">
        <f t="shared" ref="K13:K76" si="3">+K12+1</f>
        <v>3</v>
      </c>
      <c r="M13" s="27">
        <f t="shared" ca="1" si="0"/>
        <v>0</v>
      </c>
      <c r="N13" s="27">
        <f t="shared" ref="N13:N76" si="4">IFERROR(O13+N12,"")</f>
        <v>0</v>
      </c>
      <c r="O13" s="27">
        <f t="shared" si="1"/>
        <v>0</v>
      </c>
      <c r="P13" s="27">
        <f t="shared" ca="1" si="2"/>
        <v>0</v>
      </c>
      <c r="Q13" s="29">
        <f t="shared" ref="Q13:Q76" si="5">+Q12</f>
        <v>6.5500000000000003E-2</v>
      </c>
    </row>
    <row r="14" spans="2:17" x14ac:dyDescent="0.25">
      <c r="C14" t="s">
        <v>36</v>
      </c>
      <c r="D14" t="s">
        <v>37</v>
      </c>
      <c r="E14" t="s">
        <v>70</v>
      </c>
      <c r="I14" t="s">
        <v>708</v>
      </c>
      <c r="K14">
        <f t="shared" si="3"/>
        <v>4</v>
      </c>
      <c r="M14" s="27">
        <f t="shared" ca="1" si="0"/>
        <v>0</v>
      </c>
      <c r="N14" s="27">
        <f t="shared" si="4"/>
        <v>0</v>
      </c>
      <c r="O14" s="27">
        <f t="shared" si="1"/>
        <v>0</v>
      </c>
      <c r="P14" s="27">
        <f t="shared" ca="1" si="2"/>
        <v>0</v>
      </c>
      <c r="Q14" s="29">
        <f t="shared" si="5"/>
        <v>6.5500000000000003E-2</v>
      </c>
    </row>
    <row r="15" spans="2:17" x14ac:dyDescent="0.25">
      <c r="C15" t="s">
        <v>38</v>
      </c>
      <c r="D15" t="s">
        <v>39</v>
      </c>
      <c r="I15" t="s">
        <v>709</v>
      </c>
      <c r="K15">
        <f t="shared" si="3"/>
        <v>5</v>
      </c>
      <c r="M15" s="27">
        <f t="shared" ca="1" si="0"/>
        <v>0</v>
      </c>
      <c r="N15" s="27">
        <f t="shared" si="4"/>
        <v>0</v>
      </c>
      <c r="O15" s="27">
        <f t="shared" si="1"/>
        <v>0</v>
      </c>
      <c r="P15" s="27">
        <f t="shared" ca="1" si="2"/>
        <v>0</v>
      </c>
      <c r="Q15" s="29">
        <f t="shared" si="5"/>
        <v>6.5500000000000003E-2</v>
      </c>
    </row>
    <row r="16" spans="2:17" x14ac:dyDescent="0.25">
      <c r="C16" t="s">
        <v>40</v>
      </c>
      <c r="D16" t="s">
        <v>41</v>
      </c>
      <c r="I16" t="s">
        <v>710</v>
      </c>
      <c r="K16">
        <f t="shared" si="3"/>
        <v>6</v>
      </c>
      <c r="M16" s="27">
        <f t="shared" ca="1" si="0"/>
        <v>0</v>
      </c>
      <c r="N16" s="27">
        <f t="shared" si="4"/>
        <v>0</v>
      </c>
      <c r="O16" s="27">
        <f t="shared" si="1"/>
        <v>0</v>
      </c>
      <c r="P16" s="27">
        <f t="shared" ca="1" si="2"/>
        <v>0</v>
      </c>
      <c r="Q16" s="29">
        <f t="shared" si="5"/>
        <v>6.5500000000000003E-2</v>
      </c>
    </row>
    <row r="17" spans="3:17" x14ac:dyDescent="0.25">
      <c r="C17" t="s">
        <v>42</v>
      </c>
      <c r="D17" t="s">
        <v>43</v>
      </c>
      <c r="I17" t="s">
        <v>711</v>
      </c>
      <c r="K17">
        <f t="shared" si="3"/>
        <v>7</v>
      </c>
      <c r="M17" s="27">
        <f t="shared" ca="1" si="0"/>
        <v>0</v>
      </c>
      <c r="N17" s="27">
        <f t="shared" si="4"/>
        <v>0</v>
      </c>
      <c r="O17" s="27">
        <f t="shared" si="1"/>
        <v>0</v>
      </c>
      <c r="P17" s="27">
        <f t="shared" ca="1" si="2"/>
        <v>0</v>
      </c>
      <c r="Q17" s="29">
        <f t="shared" si="5"/>
        <v>6.5500000000000003E-2</v>
      </c>
    </row>
    <row r="18" spans="3:17" x14ac:dyDescent="0.25">
      <c r="C18" t="s">
        <v>44</v>
      </c>
      <c r="D18" t="s">
        <v>45</v>
      </c>
      <c r="K18">
        <f t="shared" si="3"/>
        <v>8</v>
      </c>
      <c r="M18" s="27">
        <f t="shared" ca="1" si="0"/>
        <v>0</v>
      </c>
      <c r="N18" s="27">
        <f t="shared" si="4"/>
        <v>0</v>
      </c>
      <c r="O18" s="27">
        <f t="shared" si="1"/>
        <v>0</v>
      </c>
      <c r="P18" s="27">
        <f t="shared" ca="1" si="2"/>
        <v>0</v>
      </c>
      <c r="Q18" s="29">
        <f t="shared" si="5"/>
        <v>6.5500000000000003E-2</v>
      </c>
    </row>
    <row r="19" spans="3:17" x14ac:dyDescent="0.25">
      <c r="D19" t="s">
        <v>46</v>
      </c>
      <c r="K19">
        <f t="shared" si="3"/>
        <v>9</v>
      </c>
      <c r="M19" s="27">
        <f t="shared" ca="1" si="0"/>
        <v>0</v>
      </c>
      <c r="N19" s="27">
        <f t="shared" si="4"/>
        <v>0</v>
      </c>
      <c r="O19" s="27">
        <f t="shared" si="1"/>
        <v>0</v>
      </c>
      <c r="P19" s="27">
        <f t="shared" ca="1" si="2"/>
        <v>0</v>
      </c>
      <c r="Q19" s="29">
        <f t="shared" si="5"/>
        <v>6.5500000000000003E-2</v>
      </c>
    </row>
    <row r="20" spans="3:17" x14ac:dyDescent="0.25">
      <c r="D20" t="s">
        <v>47</v>
      </c>
      <c r="K20">
        <f t="shared" si="3"/>
        <v>10</v>
      </c>
      <c r="M20" s="27">
        <f t="shared" ca="1" si="0"/>
        <v>0</v>
      </c>
      <c r="N20" s="27">
        <f t="shared" si="4"/>
        <v>0</v>
      </c>
      <c r="O20" s="27">
        <f t="shared" si="1"/>
        <v>0</v>
      </c>
      <c r="P20" s="27">
        <f t="shared" ca="1" si="2"/>
        <v>0</v>
      </c>
      <c r="Q20" s="29">
        <f t="shared" si="5"/>
        <v>6.5500000000000003E-2</v>
      </c>
    </row>
    <row r="21" spans="3:17" x14ac:dyDescent="0.25">
      <c r="D21" t="s">
        <v>48</v>
      </c>
      <c r="K21">
        <f t="shared" si="3"/>
        <v>11</v>
      </c>
      <c r="M21" s="27">
        <f t="shared" ca="1" si="0"/>
        <v>0</v>
      </c>
      <c r="N21" s="27">
        <f t="shared" si="4"/>
        <v>0</v>
      </c>
      <c r="O21" s="27">
        <f t="shared" si="1"/>
        <v>0</v>
      </c>
      <c r="P21" s="27">
        <f t="shared" ca="1" si="2"/>
        <v>0</v>
      </c>
      <c r="Q21" s="29">
        <f t="shared" si="5"/>
        <v>6.5500000000000003E-2</v>
      </c>
    </row>
    <row r="22" spans="3:17" x14ac:dyDescent="0.25">
      <c r="D22" t="s">
        <v>49</v>
      </c>
      <c r="K22">
        <f t="shared" si="3"/>
        <v>12</v>
      </c>
      <c r="M22" s="27">
        <f t="shared" ca="1" si="0"/>
        <v>0</v>
      </c>
      <c r="N22" s="27">
        <f t="shared" si="4"/>
        <v>0</v>
      </c>
      <c r="O22" s="27">
        <f t="shared" si="1"/>
        <v>0</v>
      </c>
      <c r="P22" s="27">
        <f t="shared" ca="1" si="2"/>
        <v>0</v>
      </c>
      <c r="Q22" s="29">
        <f t="shared" si="5"/>
        <v>6.5500000000000003E-2</v>
      </c>
    </row>
    <row r="23" spans="3:17" x14ac:dyDescent="0.25">
      <c r="D23" t="s">
        <v>50</v>
      </c>
      <c r="K23">
        <f t="shared" si="3"/>
        <v>13</v>
      </c>
      <c r="M23" s="27">
        <f t="shared" ca="1" si="0"/>
        <v>0</v>
      </c>
      <c r="N23" s="27">
        <f t="shared" si="4"/>
        <v>0</v>
      </c>
      <c r="O23" s="27">
        <f t="shared" si="1"/>
        <v>0</v>
      </c>
      <c r="P23" s="27">
        <f t="shared" ca="1" si="2"/>
        <v>0</v>
      </c>
      <c r="Q23" s="29">
        <f t="shared" si="5"/>
        <v>6.5500000000000003E-2</v>
      </c>
    </row>
    <row r="24" spans="3:17" x14ac:dyDescent="0.25">
      <c r="D24" t="s">
        <v>51</v>
      </c>
      <c r="K24">
        <f t="shared" si="3"/>
        <v>14</v>
      </c>
      <c r="M24" s="27">
        <f t="shared" ca="1" si="0"/>
        <v>0</v>
      </c>
      <c r="N24" s="27">
        <f t="shared" si="4"/>
        <v>0</v>
      </c>
      <c r="O24" s="27">
        <f t="shared" si="1"/>
        <v>0</v>
      </c>
      <c r="P24" s="27">
        <f t="shared" ca="1" si="2"/>
        <v>0</v>
      </c>
      <c r="Q24" s="29">
        <f t="shared" si="5"/>
        <v>6.5500000000000003E-2</v>
      </c>
    </row>
    <row r="25" spans="3:17" x14ac:dyDescent="0.25">
      <c r="K25">
        <f t="shared" si="3"/>
        <v>15</v>
      </c>
      <c r="M25" s="27">
        <f t="shared" ca="1" si="0"/>
        <v>0</v>
      </c>
      <c r="N25" s="27">
        <f t="shared" si="4"/>
        <v>0</v>
      </c>
      <c r="O25" s="27">
        <f t="shared" si="1"/>
        <v>0</v>
      </c>
      <c r="P25" s="27">
        <f t="shared" ca="1" si="2"/>
        <v>0</v>
      </c>
      <c r="Q25" s="29">
        <f t="shared" si="5"/>
        <v>6.5500000000000003E-2</v>
      </c>
    </row>
    <row r="26" spans="3:17" x14ac:dyDescent="0.25">
      <c r="K26">
        <f t="shared" si="3"/>
        <v>16</v>
      </c>
      <c r="M26" s="27">
        <f t="shared" ca="1" si="0"/>
        <v>0</v>
      </c>
      <c r="N26" s="27">
        <f t="shared" si="4"/>
        <v>0</v>
      </c>
      <c r="O26" s="27">
        <f t="shared" si="1"/>
        <v>0</v>
      </c>
      <c r="P26" s="27">
        <f t="shared" ca="1" si="2"/>
        <v>0</v>
      </c>
      <c r="Q26" s="29">
        <f t="shared" si="5"/>
        <v>6.5500000000000003E-2</v>
      </c>
    </row>
    <row r="27" spans="3:17" x14ac:dyDescent="0.25">
      <c r="K27">
        <f t="shared" si="3"/>
        <v>17</v>
      </c>
      <c r="M27" s="27">
        <f t="shared" ca="1" si="0"/>
        <v>0</v>
      </c>
      <c r="N27" s="27">
        <f t="shared" si="4"/>
        <v>0</v>
      </c>
      <c r="O27" s="27">
        <f t="shared" si="1"/>
        <v>0</v>
      </c>
      <c r="P27" s="27">
        <f t="shared" ca="1" si="2"/>
        <v>0</v>
      </c>
      <c r="Q27" s="29">
        <f t="shared" si="5"/>
        <v>6.5500000000000003E-2</v>
      </c>
    </row>
    <row r="28" spans="3:17" x14ac:dyDescent="0.25">
      <c r="K28">
        <f t="shared" si="3"/>
        <v>18</v>
      </c>
      <c r="M28" s="27">
        <f t="shared" ca="1" si="0"/>
        <v>0</v>
      </c>
      <c r="N28" s="27">
        <f t="shared" si="4"/>
        <v>0</v>
      </c>
      <c r="O28" s="27">
        <f t="shared" si="1"/>
        <v>0</v>
      </c>
      <c r="P28" s="27">
        <f t="shared" ca="1" si="2"/>
        <v>0</v>
      </c>
      <c r="Q28" s="29">
        <f t="shared" si="5"/>
        <v>6.5500000000000003E-2</v>
      </c>
    </row>
    <row r="29" spans="3:17" x14ac:dyDescent="0.25">
      <c r="C29" t="s">
        <v>677</v>
      </c>
      <c r="D29" s="28">
        <f>'Arkusz oceny wniosku'!K6</f>
        <v>44681</v>
      </c>
      <c r="K29">
        <f t="shared" si="3"/>
        <v>19</v>
      </c>
      <c r="M29" s="27">
        <f t="shared" ca="1" si="0"/>
        <v>0</v>
      </c>
      <c r="N29" s="27">
        <f t="shared" si="4"/>
        <v>0</v>
      </c>
      <c r="O29" s="27">
        <f t="shared" si="1"/>
        <v>0</v>
      </c>
      <c r="P29" s="27">
        <f t="shared" ca="1" si="2"/>
        <v>0</v>
      </c>
      <c r="Q29" s="29">
        <f t="shared" si="5"/>
        <v>6.5500000000000003E-2</v>
      </c>
    </row>
    <row r="30" spans="3:17" x14ac:dyDescent="0.25">
      <c r="C30" t="s">
        <v>437</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6.5500000000000003E-2</v>
      </c>
    </row>
    <row r="31" spans="3:17" x14ac:dyDescent="0.25">
      <c r="K31">
        <f t="shared" si="3"/>
        <v>21</v>
      </c>
      <c r="M31" s="27">
        <f t="shared" ca="1" si="0"/>
        <v>0</v>
      </c>
      <c r="N31" s="27">
        <f t="shared" si="4"/>
        <v>0</v>
      </c>
      <c r="O31" s="27">
        <f t="shared" si="1"/>
        <v>0</v>
      </c>
      <c r="P31" s="27">
        <f t="shared" ca="1" si="2"/>
        <v>0</v>
      </c>
      <c r="Q31" s="29">
        <f t="shared" si="5"/>
        <v>6.5500000000000003E-2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6.5500000000000003E-2</v>
      </c>
    </row>
    <row r="33" spans="4:17" x14ac:dyDescent="0.25">
      <c r="D33">
        <f>ROUND(D32/365,2)</f>
        <v>0</v>
      </c>
      <c r="K33">
        <f t="shared" si="3"/>
        <v>23</v>
      </c>
      <c r="M33" s="27">
        <f t="shared" ca="1" si="0"/>
        <v>0</v>
      </c>
      <c r="N33" s="27">
        <f t="shared" si="4"/>
        <v>0</v>
      </c>
      <c r="O33" s="27">
        <f t="shared" si="1"/>
        <v>0</v>
      </c>
      <c r="P33" s="27">
        <f t="shared" ca="1" si="2"/>
        <v>0</v>
      </c>
      <c r="Q33" s="29">
        <f t="shared" si="5"/>
        <v>6.5500000000000003E-2</v>
      </c>
    </row>
    <row r="34" spans="4:17" x14ac:dyDescent="0.25">
      <c r="K34">
        <f t="shared" si="3"/>
        <v>24</v>
      </c>
      <c r="M34" s="27">
        <f t="shared" ca="1" si="0"/>
        <v>0</v>
      </c>
      <c r="N34" s="27">
        <f t="shared" si="4"/>
        <v>0</v>
      </c>
      <c r="O34" s="27">
        <f t="shared" si="1"/>
        <v>0</v>
      </c>
      <c r="P34" s="27">
        <f t="shared" ca="1" si="2"/>
        <v>0</v>
      </c>
      <c r="Q34" s="29">
        <f t="shared" si="5"/>
        <v>6.5500000000000003E-2</v>
      </c>
    </row>
    <row r="35" spans="4:17" x14ac:dyDescent="0.25">
      <c r="K35">
        <f t="shared" si="3"/>
        <v>25</v>
      </c>
      <c r="M35" s="27">
        <f t="shared" ca="1" si="0"/>
        <v>0</v>
      </c>
      <c r="N35" s="27">
        <f t="shared" si="4"/>
        <v>0</v>
      </c>
      <c r="O35" s="27">
        <f t="shared" si="1"/>
        <v>0</v>
      </c>
      <c r="P35" s="27">
        <f t="shared" ca="1" si="2"/>
        <v>0</v>
      </c>
      <c r="Q35" s="29">
        <f t="shared" si="5"/>
        <v>6.5500000000000003E-2</v>
      </c>
    </row>
    <row r="36" spans="4:17" x14ac:dyDescent="0.25">
      <c r="K36">
        <f t="shared" si="3"/>
        <v>26</v>
      </c>
      <c r="M36" s="27">
        <f t="shared" ca="1" si="0"/>
        <v>0</v>
      </c>
      <c r="N36" s="27">
        <f t="shared" si="4"/>
        <v>0</v>
      </c>
      <c r="O36" s="27">
        <f t="shared" si="1"/>
        <v>0</v>
      </c>
      <c r="P36" s="27">
        <f t="shared" ca="1" si="2"/>
        <v>0</v>
      </c>
      <c r="Q36" s="29">
        <f t="shared" si="5"/>
        <v>6.5500000000000003E-2</v>
      </c>
    </row>
    <row r="37" spans="4:17" x14ac:dyDescent="0.25">
      <c r="K37">
        <f t="shared" si="3"/>
        <v>27</v>
      </c>
      <c r="M37" s="27">
        <f t="shared" ca="1" si="0"/>
        <v>0</v>
      </c>
      <c r="N37" s="27">
        <f t="shared" si="4"/>
        <v>0</v>
      </c>
      <c r="O37" s="27">
        <f t="shared" si="1"/>
        <v>0</v>
      </c>
      <c r="P37" s="27">
        <f t="shared" ca="1" si="2"/>
        <v>0</v>
      </c>
      <c r="Q37" s="29">
        <f t="shared" si="5"/>
        <v>6.5500000000000003E-2</v>
      </c>
    </row>
    <row r="38" spans="4:17" x14ac:dyDescent="0.25">
      <c r="K38">
        <f t="shared" si="3"/>
        <v>28</v>
      </c>
      <c r="M38" s="27">
        <f t="shared" ca="1" si="0"/>
        <v>0</v>
      </c>
      <c r="N38" s="27">
        <f t="shared" si="4"/>
        <v>0</v>
      </c>
      <c r="O38" s="27">
        <f t="shared" si="1"/>
        <v>0</v>
      </c>
      <c r="P38" s="27">
        <f t="shared" ca="1" si="2"/>
        <v>0</v>
      </c>
      <c r="Q38" s="29">
        <f t="shared" si="5"/>
        <v>6.5500000000000003E-2</v>
      </c>
    </row>
    <row r="39" spans="4:17" x14ac:dyDescent="0.25">
      <c r="K39">
        <f t="shared" si="3"/>
        <v>29</v>
      </c>
      <c r="M39" s="27">
        <f t="shared" ca="1" si="0"/>
        <v>0</v>
      </c>
      <c r="N39" s="27">
        <f t="shared" si="4"/>
        <v>0</v>
      </c>
      <c r="O39" s="27">
        <f t="shared" si="1"/>
        <v>0</v>
      </c>
      <c r="P39" s="27">
        <f t="shared" ca="1" si="2"/>
        <v>0</v>
      </c>
      <c r="Q39" s="29">
        <f t="shared" si="5"/>
        <v>6.5500000000000003E-2</v>
      </c>
    </row>
    <row r="40" spans="4:17" x14ac:dyDescent="0.25">
      <c r="K40">
        <f t="shared" si="3"/>
        <v>30</v>
      </c>
      <c r="M40" s="27">
        <f t="shared" ca="1" si="0"/>
        <v>0</v>
      </c>
      <c r="N40" s="27">
        <f t="shared" si="4"/>
        <v>0</v>
      </c>
      <c r="O40" s="27">
        <f t="shared" si="1"/>
        <v>0</v>
      </c>
      <c r="P40" s="27">
        <f t="shared" ca="1" si="2"/>
        <v>0</v>
      </c>
      <c r="Q40" s="29">
        <f t="shared" si="5"/>
        <v>6.5500000000000003E-2</v>
      </c>
    </row>
    <row r="41" spans="4:17" x14ac:dyDescent="0.25">
      <c r="K41">
        <f t="shared" si="3"/>
        <v>31</v>
      </c>
      <c r="M41" s="27">
        <f t="shared" ca="1" si="0"/>
        <v>0</v>
      </c>
      <c r="N41" s="27">
        <f t="shared" si="4"/>
        <v>0</v>
      </c>
      <c r="O41" s="27">
        <f t="shared" si="1"/>
        <v>0</v>
      </c>
      <c r="P41" s="27">
        <f t="shared" ca="1" si="2"/>
        <v>0</v>
      </c>
      <c r="Q41" s="29">
        <f t="shared" si="5"/>
        <v>6.5500000000000003E-2</v>
      </c>
    </row>
    <row r="42" spans="4:17" x14ac:dyDescent="0.25">
      <c r="K42">
        <f t="shared" si="3"/>
        <v>32</v>
      </c>
      <c r="M42" s="27">
        <f t="shared" ca="1" si="0"/>
        <v>0</v>
      </c>
      <c r="N42" s="27">
        <f t="shared" si="4"/>
        <v>0</v>
      </c>
      <c r="O42" s="27">
        <f t="shared" si="1"/>
        <v>0</v>
      </c>
      <c r="P42" s="27">
        <f t="shared" ca="1" si="2"/>
        <v>0</v>
      </c>
      <c r="Q42" s="29">
        <f t="shared" si="5"/>
        <v>6.5500000000000003E-2</v>
      </c>
    </row>
    <row r="43" spans="4:17" x14ac:dyDescent="0.25">
      <c r="K43">
        <f t="shared" si="3"/>
        <v>33</v>
      </c>
      <c r="M43" s="27">
        <f t="shared" ca="1" si="0"/>
        <v>0</v>
      </c>
      <c r="N43" s="27">
        <f t="shared" si="4"/>
        <v>0</v>
      </c>
      <c r="O43" s="27">
        <f t="shared" si="1"/>
        <v>0</v>
      </c>
      <c r="P43" s="27">
        <f t="shared" ca="1" si="2"/>
        <v>0</v>
      </c>
      <c r="Q43" s="29">
        <f t="shared" si="5"/>
        <v>6.5500000000000003E-2</v>
      </c>
    </row>
    <row r="44" spans="4:17" x14ac:dyDescent="0.25">
      <c r="K44">
        <f t="shared" si="3"/>
        <v>34</v>
      </c>
      <c r="M44" s="27">
        <f t="shared" ca="1" si="0"/>
        <v>0</v>
      </c>
      <c r="N44" s="27">
        <f t="shared" si="4"/>
        <v>0</v>
      </c>
      <c r="O44" s="27">
        <f t="shared" si="1"/>
        <v>0</v>
      </c>
      <c r="P44" s="27">
        <f t="shared" ca="1" si="2"/>
        <v>0</v>
      </c>
      <c r="Q44" s="29">
        <f t="shared" si="5"/>
        <v>6.5500000000000003E-2</v>
      </c>
    </row>
    <row r="45" spans="4:17" x14ac:dyDescent="0.25">
      <c r="K45">
        <f t="shared" si="3"/>
        <v>35</v>
      </c>
      <c r="M45" s="27">
        <f t="shared" ca="1" si="0"/>
        <v>0</v>
      </c>
      <c r="N45" s="27">
        <f t="shared" si="4"/>
        <v>0</v>
      </c>
      <c r="O45" s="27">
        <f t="shared" si="1"/>
        <v>0</v>
      </c>
      <c r="P45" s="27">
        <f t="shared" ca="1" si="2"/>
        <v>0</v>
      </c>
      <c r="Q45" s="29">
        <f t="shared" si="5"/>
        <v>6.5500000000000003E-2</v>
      </c>
    </row>
    <row r="46" spans="4:17" x14ac:dyDescent="0.25">
      <c r="K46">
        <f t="shared" si="3"/>
        <v>36</v>
      </c>
      <c r="M46" s="27">
        <f t="shared" ca="1" si="0"/>
        <v>0</v>
      </c>
      <c r="N46" s="27">
        <f t="shared" si="4"/>
        <v>0</v>
      </c>
      <c r="O46" s="27">
        <f t="shared" si="1"/>
        <v>0</v>
      </c>
      <c r="P46" s="27">
        <f t="shared" ca="1" si="2"/>
        <v>0</v>
      </c>
      <c r="Q46" s="29">
        <f t="shared" si="5"/>
        <v>6.5500000000000003E-2</v>
      </c>
    </row>
    <row r="47" spans="4:17" x14ac:dyDescent="0.25">
      <c r="K47">
        <f t="shared" si="3"/>
        <v>37</v>
      </c>
      <c r="M47" s="27">
        <f t="shared" ca="1" si="0"/>
        <v>0</v>
      </c>
      <c r="N47" s="27">
        <f t="shared" si="4"/>
        <v>0</v>
      </c>
      <c r="O47" s="27">
        <f t="shared" si="1"/>
        <v>0</v>
      </c>
      <c r="P47" s="27">
        <f t="shared" ca="1" si="2"/>
        <v>0</v>
      </c>
      <c r="Q47" s="29">
        <f t="shared" si="5"/>
        <v>6.5500000000000003E-2</v>
      </c>
    </row>
    <row r="48" spans="4:17" x14ac:dyDescent="0.25">
      <c r="K48">
        <f t="shared" si="3"/>
        <v>38</v>
      </c>
      <c r="M48" s="27">
        <f t="shared" ca="1" si="0"/>
        <v>0</v>
      </c>
      <c r="N48" s="27">
        <f t="shared" si="4"/>
        <v>0</v>
      </c>
      <c r="O48" s="27">
        <f t="shared" si="1"/>
        <v>0</v>
      </c>
      <c r="P48" s="27">
        <f t="shared" ca="1" si="2"/>
        <v>0</v>
      </c>
      <c r="Q48" s="29">
        <f t="shared" si="5"/>
        <v>6.5500000000000003E-2</v>
      </c>
    </row>
    <row r="49" spans="11:17" x14ac:dyDescent="0.25">
      <c r="K49">
        <f t="shared" si="3"/>
        <v>39</v>
      </c>
      <c r="M49" s="27">
        <f t="shared" ca="1" si="0"/>
        <v>0</v>
      </c>
      <c r="N49" s="27">
        <f t="shared" si="4"/>
        <v>0</v>
      </c>
      <c r="O49" s="27">
        <f t="shared" si="1"/>
        <v>0</v>
      </c>
      <c r="P49" s="27">
        <f t="shared" ca="1" si="2"/>
        <v>0</v>
      </c>
      <c r="Q49" s="29">
        <f t="shared" si="5"/>
        <v>6.5500000000000003E-2</v>
      </c>
    </row>
    <row r="50" spans="11:17" x14ac:dyDescent="0.25">
      <c r="K50">
        <f t="shared" si="3"/>
        <v>40</v>
      </c>
      <c r="M50" s="27">
        <f t="shared" ca="1" si="0"/>
        <v>0</v>
      </c>
      <c r="N50" s="27">
        <f t="shared" si="4"/>
        <v>0</v>
      </c>
      <c r="O50" s="27">
        <f t="shared" si="1"/>
        <v>0</v>
      </c>
      <c r="P50" s="27">
        <f t="shared" ca="1" si="2"/>
        <v>0</v>
      </c>
      <c r="Q50" s="29">
        <f t="shared" si="5"/>
        <v>6.5500000000000003E-2</v>
      </c>
    </row>
    <row r="51" spans="11:17" x14ac:dyDescent="0.25">
      <c r="K51">
        <f t="shared" si="3"/>
        <v>41</v>
      </c>
      <c r="M51" s="27">
        <f t="shared" ca="1" si="0"/>
        <v>0</v>
      </c>
      <c r="N51" s="27">
        <f t="shared" si="4"/>
        <v>0</v>
      </c>
      <c r="O51" s="27">
        <f t="shared" si="1"/>
        <v>0</v>
      </c>
      <c r="P51" s="27">
        <f t="shared" ca="1" si="2"/>
        <v>0</v>
      </c>
      <c r="Q51" s="29">
        <f t="shared" si="5"/>
        <v>6.5500000000000003E-2</v>
      </c>
    </row>
    <row r="52" spans="11:17" x14ac:dyDescent="0.25">
      <c r="K52">
        <f t="shared" si="3"/>
        <v>42</v>
      </c>
      <c r="M52" s="27">
        <f t="shared" ca="1" si="0"/>
        <v>0</v>
      </c>
      <c r="N52" s="27">
        <f t="shared" si="4"/>
        <v>0</v>
      </c>
      <c r="O52" s="27">
        <f t="shared" si="1"/>
        <v>0</v>
      </c>
      <c r="P52" s="27">
        <f t="shared" ca="1" si="2"/>
        <v>0</v>
      </c>
      <c r="Q52" s="29">
        <f t="shared" si="5"/>
        <v>6.5500000000000003E-2</v>
      </c>
    </row>
    <row r="53" spans="11:17" x14ac:dyDescent="0.25">
      <c r="K53">
        <f t="shared" si="3"/>
        <v>43</v>
      </c>
      <c r="M53" s="27">
        <f t="shared" ca="1" si="0"/>
        <v>0</v>
      </c>
      <c r="N53" s="27">
        <f t="shared" si="4"/>
        <v>0</v>
      </c>
      <c r="O53" s="27">
        <f t="shared" si="1"/>
        <v>0</v>
      </c>
      <c r="P53" s="27">
        <f t="shared" ca="1" si="2"/>
        <v>0</v>
      </c>
      <c r="Q53" s="29">
        <f t="shared" si="5"/>
        <v>6.5500000000000003E-2</v>
      </c>
    </row>
    <row r="54" spans="11:17" x14ac:dyDescent="0.25">
      <c r="K54">
        <f t="shared" si="3"/>
        <v>44</v>
      </c>
      <c r="M54" s="27">
        <f t="shared" ca="1" si="0"/>
        <v>0</v>
      </c>
      <c r="N54" s="27">
        <f t="shared" si="4"/>
        <v>0</v>
      </c>
      <c r="O54" s="27">
        <f t="shared" si="1"/>
        <v>0</v>
      </c>
      <c r="P54" s="27">
        <f t="shared" ca="1" si="2"/>
        <v>0</v>
      </c>
      <c r="Q54" s="29">
        <f t="shared" si="5"/>
        <v>6.5500000000000003E-2</v>
      </c>
    </row>
    <row r="55" spans="11:17" x14ac:dyDescent="0.25">
      <c r="K55">
        <f t="shared" si="3"/>
        <v>45</v>
      </c>
      <c r="M55" s="27">
        <f t="shared" ca="1" si="0"/>
        <v>0</v>
      </c>
      <c r="N55" s="27">
        <f t="shared" si="4"/>
        <v>0</v>
      </c>
      <c r="O55" s="27">
        <f t="shared" si="1"/>
        <v>0</v>
      </c>
      <c r="P55" s="27">
        <f t="shared" ca="1" si="2"/>
        <v>0</v>
      </c>
      <c r="Q55" s="29">
        <f t="shared" si="5"/>
        <v>6.5500000000000003E-2</v>
      </c>
    </row>
    <row r="56" spans="11:17" x14ac:dyDescent="0.25">
      <c r="K56">
        <f t="shared" si="3"/>
        <v>46</v>
      </c>
      <c r="M56" s="27">
        <f t="shared" ca="1" si="0"/>
        <v>0</v>
      </c>
      <c r="N56" s="27">
        <f t="shared" si="4"/>
        <v>0</v>
      </c>
      <c r="O56" s="27">
        <f t="shared" si="1"/>
        <v>0</v>
      </c>
      <c r="P56" s="27">
        <f t="shared" ca="1" si="2"/>
        <v>0</v>
      </c>
      <c r="Q56" s="29">
        <f t="shared" si="5"/>
        <v>6.5500000000000003E-2</v>
      </c>
    </row>
    <row r="57" spans="11:17" x14ac:dyDescent="0.25">
      <c r="K57">
        <f t="shared" si="3"/>
        <v>47</v>
      </c>
      <c r="M57" s="27">
        <f t="shared" ca="1" si="0"/>
        <v>0</v>
      </c>
      <c r="N57" s="27">
        <f t="shared" si="4"/>
        <v>0</v>
      </c>
      <c r="O57" s="27">
        <f t="shared" si="1"/>
        <v>0</v>
      </c>
      <c r="P57" s="27">
        <f t="shared" ca="1" si="2"/>
        <v>0</v>
      </c>
      <c r="Q57" s="29">
        <f t="shared" si="5"/>
        <v>6.5500000000000003E-2</v>
      </c>
    </row>
    <row r="58" spans="11:17" x14ac:dyDescent="0.25">
      <c r="K58">
        <f t="shared" si="3"/>
        <v>48</v>
      </c>
      <c r="M58" s="27">
        <f t="shared" ca="1" si="0"/>
        <v>0</v>
      </c>
      <c r="N58" s="27">
        <f t="shared" si="4"/>
        <v>0</v>
      </c>
      <c r="O58" s="27">
        <f t="shared" si="1"/>
        <v>0</v>
      </c>
      <c r="P58" s="27">
        <f t="shared" ca="1" si="2"/>
        <v>0</v>
      </c>
      <c r="Q58" s="29">
        <f t="shared" si="5"/>
        <v>6.5500000000000003E-2</v>
      </c>
    </row>
    <row r="59" spans="11:17" x14ac:dyDescent="0.25">
      <c r="K59">
        <f t="shared" si="3"/>
        <v>49</v>
      </c>
      <c r="M59" s="27">
        <f t="shared" ca="1" si="0"/>
        <v>0</v>
      </c>
      <c r="N59" s="27">
        <f t="shared" si="4"/>
        <v>0</v>
      </c>
      <c r="O59" s="27">
        <f t="shared" si="1"/>
        <v>0</v>
      </c>
      <c r="P59" s="27">
        <f t="shared" ca="1" si="2"/>
        <v>0</v>
      </c>
      <c r="Q59" s="29">
        <f t="shared" si="5"/>
        <v>6.5500000000000003E-2</v>
      </c>
    </row>
    <row r="60" spans="11:17" x14ac:dyDescent="0.25">
      <c r="K60">
        <f t="shared" si="3"/>
        <v>50</v>
      </c>
      <c r="M60" s="27">
        <f t="shared" ca="1" si="0"/>
        <v>0</v>
      </c>
      <c r="N60" s="27">
        <f t="shared" si="4"/>
        <v>0</v>
      </c>
      <c r="O60" s="27">
        <f t="shared" si="1"/>
        <v>0</v>
      </c>
      <c r="P60" s="27">
        <f t="shared" ca="1" si="2"/>
        <v>0</v>
      </c>
      <c r="Q60" s="29">
        <f t="shared" si="5"/>
        <v>6.5500000000000003E-2</v>
      </c>
    </row>
    <row r="61" spans="11:17" x14ac:dyDescent="0.25">
      <c r="K61">
        <f t="shared" si="3"/>
        <v>51</v>
      </c>
      <c r="M61" s="27">
        <f t="shared" ca="1" si="0"/>
        <v>0</v>
      </c>
      <c r="N61" s="27">
        <f t="shared" si="4"/>
        <v>0</v>
      </c>
      <c r="O61" s="27">
        <f t="shared" si="1"/>
        <v>0</v>
      </c>
      <c r="P61" s="27">
        <f t="shared" ca="1" si="2"/>
        <v>0</v>
      </c>
      <c r="Q61" s="29">
        <f t="shared" si="5"/>
        <v>6.5500000000000003E-2</v>
      </c>
    </row>
    <row r="62" spans="11:17" x14ac:dyDescent="0.25">
      <c r="K62">
        <f t="shared" si="3"/>
        <v>52</v>
      </c>
      <c r="M62" s="27">
        <f t="shared" ca="1" si="0"/>
        <v>0</v>
      </c>
      <c r="N62" s="27">
        <f t="shared" si="4"/>
        <v>0</v>
      </c>
      <c r="O62" s="27">
        <f t="shared" si="1"/>
        <v>0</v>
      </c>
      <c r="P62" s="27">
        <f t="shared" ca="1" si="2"/>
        <v>0</v>
      </c>
      <c r="Q62" s="29">
        <f t="shared" si="5"/>
        <v>6.5500000000000003E-2</v>
      </c>
    </row>
    <row r="63" spans="11:17" x14ac:dyDescent="0.25">
      <c r="K63">
        <f t="shared" si="3"/>
        <v>53</v>
      </c>
      <c r="M63" s="27">
        <f t="shared" ca="1" si="0"/>
        <v>0</v>
      </c>
      <c r="N63" s="27">
        <f t="shared" si="4"/>
        <v>0</v>
      </c>
      <c r="O63" s="27">
        <f t="shared" si="1"/>
        <v>0</v>
      </c>
      <c r="P63" s="27">
        <f t="shared" ca="1" si="2"/>
        <v>0</v>
      </c>
      <c r="Q63" s="29">
        <f t="shared" si="5"/>
        <v>6.5500000000000003E-2</v>
      </c>
    </row>
    <row r="64" spans="11:17" x14ac:dyDescent="0.25">
      <c r="K64">
        <f t="shared" si="3"/>
        <v>54</v>
      </c>
      <c r="M64" s="27">
        <f t="shared" ca="1" si="0"/>
        <v>0</v>
      </c>
      <c r="N64" s="27">
        <f t="shared" si="4"/>
        <v>0</v>
      </c>
      <c r="O64" s="27">
        <f t="shared" si="1"/>
        <v>0</v>
      </c>
      <c r="P64" s="27">
        <f t="shared" ca="1" si="2"/>
        <v>0</v>
      </c>
      <c r="Q64" s="29">
        <f t="shared" si="5"/>
        <v>6.5500000000000003E-2</v>
      </c>
    </row>
    <row r="65" spans="11:17" x14ac:dyDescent="0.25">
      <c r="K65">
        <f t="shared" si="3"/>
        <v>55</v>
      </c>
      <c r="M65" s="27">
        <f t="shared" ca="1" si="0"/>
        <v>0</v>
      </c>
      <c r="N65" s="27">
        <f t="shared" si="4"/>
        <v>0</v>
      </c>
      <c r="O65" s="27">
        <f t="shared" si="1"/>
        <v>0</v>
      </c>
      <c r="P65" s="27">
        <f t="shared" ca="1" si="2"/>
        <v>0</v>
      </c>
      <c r="Q65" s="29">
        <f t="shared" si="5"/>
        <v>6.5500000000000003E-2</v>
      </c>
    </row>
    <row r="66" spans="11:17" x14ac:dyDescent="0.25">
      <c r="K66">
        <f t="shared" si="3"/>
        <v>56</v>
      </c>
      <c r="M66" s="27">
        <f t="shared" ca="1" si="0"/>
        <v>0</v>
      </c>
      <c r="N66" s="27">
        <f t="shared" si="4"/>
        <v>0</v>
      </c>
      <c r="O66" s="27">
        <f t="shared" si="1"/>
        <v>0</v>
      </c>
      <c r="P66" s="27">
        <f t="shared" ca="1" si="2"/>
        <v>0</v>
      </c>
      <c r="Q66" s="29">
        <f t="shared" si="5"/>
        <v>6.5500000000000003E-2</v>
      </c>
    </row>
    <row r="67" spans="11:17" x14ac:dyDescent="0.25">
      <c r="K67">
        <f t="shared" si="3"/>
        <v>57</v>
      </c>
      <c r="M67" s="27">
        <f t="shared" ca="1" si="0"/>
        <v>0</v>
      </c>
      <c r="N67" s="27">
        <f t="shared" si="4"/>
        <v>0</v>
      </c>
      <c r="O67" s="27">
        <f t="shared" si="1"/>
        <v>0</v>
      </c>
      <c r="P67" s="27">
        <f t="shared" ca="1" si="2"/>
        <v>0</v>
      </c>
      <c r="Q67" s="29">
        <f t="shared" si="5"/>
        <v>6.5500000000000003E-2</v>
      </c>
    </row>
    <row r="68" spans="11:17" x14ac:dyDescent="0.25">
      <c r="K68">
        <f t="shared" si="3"/>
        <v>58</v>
      </c>
      <c r="M68" s="27">
        <f t="shared" ca="1" si="0"/>
        <v>0</v>
      </c>
      <c r="N68" s="27">
        <f t="shared" si="4"/>
        <v>0</v>
      </c>
      <c r="O68" s="27">
        <f t="shared" si="1"/>
        <v>0</v>
      </c>
      <c r="P68" s="27">
        <f t="shared" ca="1" si="2"/>
        <v>0</v>
      </c>
      <c r="Q68" s="29">
        <f t="shared" si="5"/>
        <v>6.5500000000000003E-2</v>
      </c>
    </row>
    <row r="69" spans="11:17" x14ac:dyDescent="0.25">
      <c r="K69">
        <f t="shared" si="3"/>
        <v>59</v>
      </c>
      <c r="M69" s="27">
        <f t="shared" ca="1" si="0"/>
        <v>0</v>
      </c>
      <c r="N69" s="27">
        <f t="shared" si="4"/>
        <v>0</v>
      </c>
      <c r="O69" s="27">
        <f t="shared" si="1"/>
        <v>0</v>
      </c>
      <c r="P69" s="27">
        <f t="shared" ca="1" si="2"/>
        <v>0</v>
      </c>
      <c r="Q69" s="29">
        <f t="shared" si="5"/>
        <v>6.5500000000000003E-2</v>
      </c>
    </row>
    <row r="70" spans="11:17" x14ac:dyDescent="0.25">
      <c r="K70">
        <f t="shared" si="3"/>
        <v>60</v>
      </c>
      <c r="M70" s="27">
        <f t="shared" ca="1" si="0"/>
        <v>0</v>
      </c>
      <c r="N70" s="27">
        <f t="shared" si="4"/>
        <v>0</v>
      </c>
      <c r="O70" s="27">
        <f t="shared" si="1"/>
        <v>0</v>
      </c>
      <c r="P70" s="27">
        <f t="shared" ca="1" si="2"/>
        <v>0</v>
      </c>
      <c r="Q70" s="29">
        <f t="shared" si="5"/>
        <v>6.5500000000000003E-2</v>
      </c>
    </row>
    <row r="71" spans="11:17" x14ac:dyDescent="0.25">
      <c r="K71">
        <f t="shared" si="3"/>
        <v>61</v>
      </c>
      <c r="M71" s="27">
        <f t="shared" ca="1" si="0"/>
        <v>0</v>
      </c>
      <c r="N71" s="27">
        <f t="shared" si="4"/>
        <v>0</v>
      </c>
      <c r="O71" s="27">
        <f t="shared" si="1"/>
        <v>0</v>
      </c>
      <c r="P71" s="27">
        <f t="shared" ca="1" si="2"/>
        <v>0</v>
      </c>
      <c r="Q71" s="29">
        <f t="shared" si="5"/>
        <v>6.5500000000000003E-2</v>
      </c>
    </row>
    <row r="72" spans="11:17" x14ac:dyDescent="0.25">
      <c r="K72">
        <f t="shared" si="3"/>
        <v>62</v>
      </c>
      <c r="M72" s="27">
        <f t="shared" ca="1" si="0"/>
        <v>0</v>
      </c>
      <c r="N72" s="27">
        <f t="shared" si="4"/>
        <v>0</v>
      </c>
      <c r="O72" s="27">
        <f t="shared" si="1"/>
        <v>0</v>
      </c>
      <c r="P72" s="27">
        <f t="shared" ca="1" si="2"/>
        <v>0</v>
      </c>
      <c r="Q72" s="29">
        <f t="shared" si="5"/>
        <v>6.5500000000000003E-2</v>
      </c>
    </row>
    <row r="73" spans="11:17" x14ac:dyDescent="0.25">
      <c r="K73">
        <f t="shared" si="3"/>
        <v>63</v>
      </c>
      <c r="M73" s="27">
        <f t="shared" ca="1" si="0"/>
        <v>0</v>
      </c>
      <c r="N73" s="27">
        <f t="shared" si="4"/>
        <v>0</v>
      </c>
      <c r="O73" s="27">
        <f t="shared" si="1"/>
        <v>0</v>
      </c>
      <c r="P73" s="27">
        <f t="shared" ca="1" si="2"/>
        <v>0</v>
      </c>
      <c r="Q73" s="29">
        <f t="shared" si="5"/>
        <v>6.5500000000000003E-2</v>
      </c>
    </row>
    <row r="74" spans="11:17" x14ac:dyDescent="0.25">
      <c r="K74">
        <f t="shared" si="3"/>
        <v>64</v>
      </c>
      <c r="M74" s="27">
        <f t="shared" ca="1" si="0"/>
        <v>0</v>
      </c>
      <c r="N74" s="27">
        <f t="shared" si="4"/>
        <v>0</v>
      </c>
      <c r="O74" s="27">
        <f t="shared" si="1"/>
        <v>0</v>
      </c>
      <c r="P74" s="27">
        <f t="shared" ca="1" si="2"/>
        <v>0</v>
      </c>
      <c r="Q74" s="29">
        <f t="shared" si="5"/>
        <v>6.5500000000000003E-2</v>
      </c>
    </row>
    <row r="75" spans="11:17" x14ac:dyDescent="0.25">
      <c r="K75">
        <f t="shared" si="3"/>
        <v>65</v>
      </c>
      <c r="M75" s="27">
        <f t="shared" ca="1" si="0"/>
        <v>0</v>
      </c>
      <c r="N75" s="27">
        <f t="shared" si="4"/>
        <v>0</v>
      </c>
      <c r="O75" s="27">
        <f t="shared" si="1"/>
        <v>0</v>
      </c>
      <c r="P75" s="27">
        <f t="shared" ca="1" si="2"/>
        <v>0</v>
      </c>
      <c r="Q75" s="29">
        <f t="shared" si="5"/>
        <v>6.5500000000000003E-2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6.5500000000000003E-2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6.5500000000000003E-2</v>
      </c>
    </row>
    <row r="78" spans="11:17" x14ac:dyDescent="0.25">
      <c r="K78">
        <f t="shared" si="9"/>
        <v>68</v>
      </c>
      <c r="M78" s="27">
        <f t="shared" ca="1" si="6"/>
        <v>0</v>
      </c>
      <c r="N78" s="27">
        <f t="shared" si="10"/>
        <v>0</v>
      </c>
      <c r="O78" s="27">
        <f t="shared" si="7"/>
        <v>0</v>
      </c>
      <c r="P78" s="27">
        <f t="shared" ca="1" si="8"/>
        <v>0</v>
      </c>
      <c r="Q78" s="29">
        <f t="shared" si="11"/>
        <v>6.5500000000000003E-2</v>
      </c>
    </row>
    <row r="79" spans="11:17" x14ac:dyDescent="0.25">
      <c r="K79">
        <f t="shared" si="9"/>
        <v>69</v>
      </c>
      <c r="M79" s="27">
        <f t="shared" ca="1" si="6"/>
        <v>0</v>
      </c>
      <c r="N79" s="27">
        <f t="shared" si="10"/>
        <v>0</v>
      </c>
      <c r="O79" s="27">
        <f t="shared" si="7"/>
        <v>0</v>
      </c>
      <c r="P79" s="27">
        <f t="shared" ca="1" si="8"/>
        <v>0</v>
      </c>
      <c r="Q79" s="29">
        <f t="shared" si="11"/>
        <v>6.5500000000000003E-2</v>
      </c>
    </row>
    <row r="80" spans="11:17" x14ac:dyDescent="0.25">
      <c r="K80">
        <f t="shared" si="9"/>
        <v>70</v>
      </c>
      <c r="M80" s="27">
        <f t="shared" ca="1" si="6"/>
        <v>0</v>
      </c>
      <c r="N80" s="27">
        <f t="shared" si="10"/>
        <v>0</v>
      </c>
      <c r="O80" s="27">
        <f t="shared" si="7"/>
        <v>0</v>
      </c>
      <c r="P80" s="27">
        <f t="shared" ca="1" si="8"/>
        <v>0</v>
      </c>
      <c r="Q80" s="29">
        <f t="shared" si="11"/>
        <v>6.5500000000000003E-2</v>
      </c>
    </row>
    <row r="81" spans="11:17" x14ac:dyDescent="0.25">
      <c r="K81">
        <f t="shared" si="9"/>
        <v>71</v>
      </c>
      <c r="M81" s="27">
        <f t="shared" ca="1" si="6"/>
        <v>0</v>
      </c>
      <c r="N81" s="27">
        <f t="shared" si="10"/>
        <v>0</v>
      </c>
      <c r="O81" s="27">
        <f t="shared" si="7"/>
        <v>0</v>
      </c>
      <c r="P81" s="27">
        <f t="shared" ca="1" si="8"/>
        <v>0</v>
      </c>
      <c r="Q81" s="29">
        <f t="shared" si="11"/>
        <v>6.5500000000000003E-2</v>
      </c>
    </row>
    <row r="82" spans="11:17" x14ac:dyDescent="0.25">
      <c r="K82">
        <f t="shared" si="9"/>
        <v>72</v>
      </c>
      <c r="M82" s="27">
        <f t="shared" ca="1" si="6"/>
        <v>0</v>
      </c>
      <c r="N82" s="27">
        <f t="shared" si="10"/>
        <v>0</v>
      </c>
      <c r="O82" s="27">
        <f t="shared" si="7"/>
        <v>0</v>
      </c>
      <c r="P82" s="27">
        <f t="shared" ca="1" si="8"/>
        <v>0</v>
      </c>
      <c r="Q82" s="29">
        <f t="shared" si="11"/>
        <v>6.5500000000000003E-2</v>
      </c>
    </row>
    <row r="83" spans="11:17" x14ac:dyDescent="0.25">
      <c r="K83">
        <f t="shared" si="9"/>
        <v>73</v>
      </c>
      <c r="M83" s="27">
        <f t="shared" ca="1" si="6"/>
        <v>0</v>
      </c>
      <c r="N83" s="27">
        <f t="shared" si="10"/>
        <v>0</v>
      </c>
      <c r="O83" s="27">
        <f t="shared" si="7"/>
        <v>0</v>
      </c>
      <c r="P83" s="27">
        <f t="shared" ca="1" si="8"/>
        <v>0</v>
      </c>
      <c r="Q83" s="29">
        <f t="shared" si="11"/>
        <v>6.5500000000000003E-2</v>
      </c>
    </row>
    <row r="84" spans="11:17" x14ac:dyDescent="0.25">
      <c r="K84">
        <f t="shared" si="9"/>
        <v>74</v>
      </c>
      <c r="M84" s="27">
        <f t="shared" ca="1" si="6"/>
        <v>0</v>
      </c>
      <c r="N84" s="27">
        <f t="shared" si="10"/>
        <v>0</v>
      </c>
      <c r="O84" s="27">
        <f t="shared" si="7"/>
        <v>0</v>
      </c>
      <c r="P84" s="27">
        <f t="shared" ca="1" si="8"/>
        <v>0</v>
      </c>
      <c r="Q84" s="29">
        <f t="shared" si="11"/>
        <v>6.5500000000000003E-2</v>
      </c>
    </row>
    <row r="85" spans="11:17" x14ac:dyDescent="0.25">
      <c r="K85">
        <f t="shared" si="9"/>
        <v>75</v>
      </c>
      <c r="M85" s="27">
        <f t="shared" ca="1" si="6"/>
        <v>0</v>
      </c>
      <c r="N85" s="27">
        <f t="shared" si="10"/>
        <v>0</v>
      </c>
      <c r="O85" s="27">
        <f t="shared" si="7"/>
        <v>0</v>
      </c>
      <c r="P85" s="27">
        <f t="shared" ca="1" si="8"/>
        <v>0</v>
      </c>
      <c r="Q85" s="29">
        <f t="shared" si="11"/>
        <v>6.5500000000000003E-2</v>
      </c>
    </row>
    <row r="86" spans="11:17" x14ac:dyDescent="0.25">
      <c r="K86">
        <f t="shared" si="9"/>
        <v>76</v>
      </c>
      <c r="M86" s="27">
        <f t="shared" ca="1" si="6"/>
        <v>0</v>
      </c>
      <c r="N86" s="27">
        <f t="shared" si="10"/>
        <v>0</v>
      </c>
      <c r="O86" s="27">
        <f t="shared" si="7"/>
        <v>0</v>
      </c>
      <c r="P86" s="27">
        <f t="shared" ca="1" si="8"/>
        <v>0</v>
      </c>
      <c r="Q86" s="29">
        <f t="shared" si="11"/>
        <v>6.5500000000000003E-2</v>
      </c>
    </row>
    <row r="87" spans="11:17" x14ac:dyDescent="0.25">
      <c r="K87">
        <f t="shared" si="9"/>
        <v>77</v>
      </c>
      <c r="M87" s="27">
        <f t="shared" ca="1" si="6"/>
        <v>0</v>
      </c>
      <c r="N87" s="27">
        <f t="shared" si="10"/>
        <v>0</v>
      </c>
      <c r="O87" s="27">
        <f t="shared" si="7"/>
        <v>0</v>
      </c>
      <c r="P87" s="27">
        <f t="shared" ca="1" si="8"/>
        <v>0</v>
      </c>
      <c r="Q87" s="29">
        <f t="shared" si="11"/>
        <v>6.5500000000000003E-2</v>
      </c>
    </row>
    <row r="88" spans="11:17" x14ac:dyDescent="0.25">
      <c r="K88">
        <f t="shared" si="9"/>
        <v>78</v>
      </c>
      <c r="M88" s="27">
        <f t="shared" ca="1" si="6"/>
        <v>0</v>
      </c>
      <c r="N88" s="27">
        <f t="shared" si="10"/>
        <v>0</v>
      </c>
      <c r="O88" s="27">
        <f t="shared" si="7"/>
        <v>0</v>
      </c>
      <c r="P88" s="27">
        <f t="shared" ca="1" si="8"/>
        <v>0</v>
      </c>
      <c r="Q88" s="29">
        <f t="shared" si="11"/>
        <v>6.5500000000000003E-2</v>
      </c>
    </row>
    <row r="89" spans="11:17" x14ac:dyDescent="0.25">
      <c r="K89">
        <f t="shared" si="9"/>
        <v>79</v>
      </c>
      <c r="M89" s="27">
        <f t="shared" ca="1" si="6"/>
        <v>0</v>
      </c>
      <c r="N89" s="27">
        <f t="shared" si="10"/>
        <v>0</v>
      </c>
      <c r="O89" s="27">
        <f t="shared" si="7"/>
        <v>0</v>
      </c>
      <c r="P89" s="27">
        <f t="shared" ca="1" si="8"/>
        <v>0</v>
      </c>
      <c r="Q89" s="29">
        <f t="shared" si="11"/>
        <v>6.5500000000000003E-2</v>
      </c>
    </row>
    <row r="90" spans="11:17" x14ac:dyDescent="0.25">
      <c r="K90">
        <f t="shared" si="9"/>
        <v>80</v>
      </c>
      <c r="M90" s="27">
        <f t="shared" ca="1" si="6"/>
        <v>0</v>
      </c>
      <c r="N90" s="27">
        <f t="shared" si="10"/>
        <v>0</v>
      </c>
      <c r="O90" s="27">
        <f t="shared" si="7"/>
        <v>0</v>
      </c>
      <c r="P90" s="27">
        <f t="shared" ca="1" si="8"/>
        <v>0</v>
      </c>
      <c r="Q90" s="29">
        <f t="shared" si="11"/>
        <v>6.5500000000000003E-2</v>
      </c>
    </row>
    <row r="91" spans="11:17" x14ac:dyDescent="0.25">
      <c r="K91">
        <f t="shared" si="9"/>
        <v>81</v>
      </c>
      <c r="M91" s="27">
        <f t="shared" ca="1" si="6"/>
        <v>0</v>
      </c>
      <c r="N91" s="27">
        <f t="shared" si="10"/>
        <v>0</v>
      </c>
      <c r="O91" s="27">
        <f t="shared" si="7"/>
        <v>0</v>
      </c>
      <c r="P91" s="27">
        <f t="shared" ca="1" si="8"/>
        <v>0</v>
      </c>
      <c r="Q91" s="29">
        <f t="shared" si="11"/>
        <v>6.5500000000000003E-2</v>
      </c>
    </row>
    <row r="92" spans="11:17" x14ac:dyDescent="0.25">
      <c r="K92">
        <f t="shared" si="9"/>
        <v>82</v>
      </c>
      <c r="M92" s="27">
        <f t="shared" ca="1" si="6"/>
        <v>0</v>
      </c>
      <c r="N92" s="27">
        <f t="shared" si="10"/>
        <v>0</v>
      </c>
      <c r="O92" s="27">
        <f t="shared" si="7"/>
        <v>0</v>
      </c>
      <c r="P92" s="27">
        <f t="shared" ca="1" si="8"/>
        <v>0</v>
      </c>
      <c r="Q92" s="29">
        <f t="shared" si="11"/>
        <v>6.5500000000000003E-2</v>
      </c>
    </row>
    <row r="93" spans="11:17" x14ac:dyDescent="0.25">
      <c r="K93">
        <f t="shared" si="9"/>
        <v>83</v>
      </c>
      <c r="M93" s="27">
        <f t="shared" ca="1" si="6"/>
        <v>0</v>
      </c>
      <c r="N93" s="27">
        <f t="shared" si="10"/>
        <v>0</v>
      </c>
      <c r="O93" s="27">
        <f t="shared" si="7"/>
        <v>0</v>
      </c>
      <c r="P93" s="27">
        <f t="shared" ca="1" si="8"/>
        <v>0</v>
      </c>
      <c r="Q93" s="29">
        <f t="shared" si="11"/>
        <v>6.5500000000000003E-2</v>
      </c>
    </row>
    <row r="94" spans="11:17" x14ac:dyDescent="0.25">
      <c r="K94">
        <f t="shared" si="9"/>
        <v>84</v>
      </c>
      <c r="M94" s="27">
        <f t="shared" ca="1" si="6"/>
        <v>0</v>
      </c>
      <c r="N94" s="27">
        <f t="shared" si="10"/>
        <v>0</v>
      </c>
      <c r="O94" s="27">
        <f t="shared" si="7"/>
        <v>0</v>
      </c>
      <c r="P94" s="27">
        <f t="shared" ca="1" si="8"/>
        <v>0</v>
      </c>
      <c r="Q94" s="29">
        <f t="shared" si="11"/>
        <v>6.5500000000000003E-2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2:AE78"/>
  <sheetViews>
    <sheetView tabSelected="1" view="pageLayout" topLeftCell="A88" zoomScale="145" zoomScaleNormal="100" zoomScalePageLayoutView="145" workbookViewId="0">
      <selection activeCell="AC38" sqref="AC38:AD39"/>
    </sheetView>
  </sheetViews>
  <sheetFormatPr defaultColWidth="2.85546875" defaultRowHeight="15" x14ac:dyDescent="0.25"/>
  <cols>
    <col min="1" max="1" width="2.85546875" style="38"/>
    <col min="29" max="30" width="2.28515625" customWidth="1"/>
  </cols>
  <sheetData>
    <row r="2" spans="1:31" x14ac:dyDescent="0.25">
      <c r="D2" s="144" t="s">
        <v>594</v>
      </c>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row>
    <row r="3" spans="1:31" ht="6" customHeight="1" x14ac:dyDescent="0.25"/>
    <row r="4" spans="1:31" x14ac:dyDescent="0.25">
      <c r="A4" s="270" t="s">
        <v>273</v>
      </c>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89" t="s">
        <v>512</v>
      </c>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1"/>
    </row>
    <row r="7" spans="1:31" x14ac:dyDescent="0.25">
      <c r="A7" s="33"/>
      <c r="B7" s="292"/>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4"/>
    </row>
    <row r="8" spans="1:31" ht="4.5" customHeight="1" x14ac:dyDescent="0.25">
      <c r="A8" s="36"/>
    </row>
    <row r="9" spans="1:31" x14ac:dyDescent="0.25">
      <c r="A9" s="37">
        <v>1</v>
      </c>
      <c r="B9" s="277" t="s">
        <v>506</v>
      </c>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9"/>
      <c r="AC9" s="266"/>
      <c r="AD9" s="266"/>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80">
        <f>+A9+1</f>
        <v>2</v>
      </c>
      <c r="B11" s="271" t="s">
        <v>502</v>
      </c>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3"/>
      <c r="AC11" s="266"/>
      <c r="AD11" s="266"/>
    </row>
    <row r="12" spans="1:31" x14ac:dyDescent="0.25">
      <c r="A12" s="281"/>
      <c r="B12" s="274"/>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6"/>
      <c r="AC12" s="266"/>
      <c r="AD12" s="266"/>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80">
        <f>+A11+1</f>
        <v>3</v>
      </c>
      <c r="B14" s="271" t="s">
        <v>280</v>
      </c>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3"/>
      <c r="AC14" s="266"/>
      <c r="AD14" s="266"/>
    </row>
    <row r="15" spans="1:31" x14ac:dyDescent="0.25">
      <c r="A15" s="281"/>
      <c r="B15" s="274"/>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6"/>
      <c r="AC15" s="266"/>
      <c r="AD15" s="266"/>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80">
        <f>+A14+1</f>
        <v>4</v>
      </c>
      <c r="B17" s="271" t="s">
        <v>281</v>
      </c>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3"/>
      <c r="AC17" s="266"/>
      <c r="AD17" s="266"/>
    </row>
    <row r="18" spans="1:30" x14ac:dyDescent="0.25">
      <c r="A18" s="281"/>
      <c r="B18" s="274"/>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6"/>
      <c r="AC18" s="266"/>
      <c r="AD18" s="266"/>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80">
        <f>+A17+1</f>
        <v>5</v>
      </c>
      <c r="B20" s="271" t="s">
        <v>282</v>
      </c>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3"/>
      <c r="AC20" s="266"/>
      <c r="AD20" s="266"/>
    </row>
    <row r="21" spans="1:30" x14ac:dyDescent="0.25">
      <c r="A21" s="281"/>
      <c r="B21" s="274"/>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6"/>
      <c r="AC21" s="266"/>
      <c r="AD21" s="266"/>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80">
        <f>+A20+1</f>
        <v>6</v>
      </c>
      <c r="B23" s="271" t="s">
        <v>274</v>
      </c>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3"/>
      <c r="AC23" s="266"/>
      <c r="AD23" s="266"/>
    </row>
    <row r="24" spans="1:30" x14ac:dyDescent="0.25">
      <c r="A24" s="282"/>
      <c r="B24" s="283"/>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5"/>
      <c r="AC24" s="266"/>
      <c r="AD24" s="266"/>
    </row>
    <row r="25" spans="1:30" x14ac:dyDescent="0.25">
      <c r="A25" s="282"/>
      <c r="B25" s="283"/>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5"/>
      <c r="AC25" s="266"/>
      <c r="AD25" s="266"/>
    </row>
    <row r="26" spans="1:30" x14ac:dyDescent="0.25">
      <c r="A26" s="281"/>
      <c r="B26" s="274"/>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6"/>
      <c r="AC26" s="266"/>
      <c r="AD26" s="266"/>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80">
        <f>+A23+1</f>
        <v>7</v>
      </c>
      <c r="B28" s="271" t="s">
        <v>275</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3"/>
      <c r="AC28" s="266"/>
      <c r="AD28" s="266"/>
    </row>
    <row r="29" spans="1:30" x14ac:dyDescent="0.25">
      <c r="A29" s="282"/>
      <c r="B29" s="283"/>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5"/>
      <c r="AC29" s="266"/>
      <c r="AD29" s="266"/>
    </row>
    <row r="30" spans="1:30" x14ac:dyDescent="0.25">
      <c r="A30" s="282"/>
      <c r="B30" s="283"/>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5"/>
      <c r="AC30" s="266"/>
      <c r="AD30" s="266"/>
    </row>
    <row r="31" spans="1:30" x14ac:dyDescent="0.25">
      <c r="A31" s="281"/>
      <c r="B31" s="274"/>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6"/>
      <c r="AC31" s="266"/>
      <c r="AD31" s="266"/>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69">
        <f>+A28+1</f>
        <v>8</v>
      </c>
      <c r="B33" s="286" t="s">
        <v>508</v>
      </c>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68"/>
      <c r="AD33" s="268"/>
    </row>
    <row r="34" spans="1:30" ht="15" customHeight="1" x14ac:dyDescent="0.25">
      <c r="A34" s="269"/>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68"/>
      <c r="AD34" s="268"/>
    </row>
    <row r="35" spans="1:30" ht="15" customHeight="1" x14ac:dyDescent="0.25">
      <c r="A35" s="269"/>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68"/>
      <c r="AD35" s="268"/>
    </row>
    <row r="36" spans="1:30" ht="15" customHeight="1" x14ac:dyDescent="0.25">
      <c r="A36" s="269"/>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68"/>
      <c r="AD36" s="268"/>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69">
        <f>+A33+1</f>
        <v>9</v>
      </c>
      <c r="B38" s="286" t="s">
        <v>732</v>
      </c>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68"/>
      <c r="AD38" s="268"/>
    </row>
    <row r="39" spans="1:30" ht="15" customHeight="1" x14ac:dyDescent="0.25">
      <c r="A39" s="269"/>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68"/>
      <c r="AD39" s="268"/>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69">
        <f>+A38+1</f>
        <v>10</v>
      </c>
      <c r="B41" s="286" t="s">
        <v>509</v>
      </c>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68"/>
      <c r="AD41" s="268"/>
    </row>
    <row r="42" spans="1:30" ht="15" customHeight="1" x14ac:dyDescent="0.25">
      <c r="A42" s="269"/>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68"/>
      <c r="AD42" s="268"/>
    </row>
    <row r="43" spans="1:30" ht="15" customHeight="1" x14ac:dyDescent="0.25">
      <c r="A43" s="269"/>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68"/>
      <c r="AD43" s="268"/>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67">
        <f>+A41+1</f>
        <v>11</v>
      </c>
      <c r="B45" s="286" t="s">
        <v>510</v>
      </c>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66"/>
      <c r="AD45" s="266"/>
    </row>
    <row r="46" spans="1:30" ht="15" customHeight="1" x14ac:dyDescent="0.25">
      <c r="A46" s="267"/>
      <c r="B46" s="286"/>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66"/>
      <c r="AD46" s="266"/>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69">
        <f>+A45+1</f>
        <v>12</v>
      </c>
      <c r="B48" s="286" t="s">
        <v>511</v>
      </c>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68"/>
      <c r="AD48" s="268"/>
    </row>
    <row r="49" spans="1:30" ht="15" customHeight="1" x14ac:dyDescent="0.25">
      <c r="A49" s="269"/>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68"/>
      <c r="AD49" s="268"/>
    </row>
    <row r="50" spans="1:30" ht="15" customHeight="1" x14ac:dyDescent="0.25">
      <c r="A50" s="269"/>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68"/>
      <c r="AD50" s="268"/>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69">
        <f>+A48+1</f>
        <v>13</v>
      </c>
      <c r="B52" s="286" t="s">
        <v>507</v>
      </c>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68"/>
      <c r="AD52" s="268"/>
    </row>
    <row r="53" spans="1:30" ht="15" customHeight="1" x14ac:dyDescent="0.25">
      <c r="A53" s="269"/>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68"/>
      <c r="AD53" s="268"/>
    </row>
    <row r="54" spans="1:30" ht="15" customHeight="1" x14ac:dyDescent="0.25">
      <c r="A54" s="269"/>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68"/>
      <c r="AD54" s="268"/>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80">
        <f>+A52+1</f>
        <v>14</v>
      </c>
      <c r="B60" s="271" t="s">
        <v>278</v>
      </c>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3"/>
      <c r="AC60" s="266"/>
      <c r="AD60" s="266"/>
    </row>
    <row r="61" spans="1:30" x14ac:dyDescent="0.25">
      <c r="A61" s="281"/>
      <c r="B61" s="274"/>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6"/>
      <c r="AC61" s="266"/>
      <c r="AD61" s="266"/>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96" t="s">
        <v>279</v>
      </c>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8"/>
      <c r="AC63" s="266"/>
      <c r="AD63" s="266"/>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65" t="s">
        <v>276</v>
      </c>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295"/>
      <c r="AD65" s="295"/>
    </row>
    <row r="66" spans="1:30" ht="4.5" customHeight="1" x14ac:dyDescent="0.25"/>
    <row r="67" spans="1:30" x14ac:dyDescent="0.25">
      <c r="A67" s="21">
        <f>+A65+1</f>
        <v>17</v>
      </c>
      <c r="B67" s="288" t="s">
        <v>277</v>
      </c>
      <c r="C67" s="288"/>
      <c r="D67" s="288"/>
      <c r="E67" s="288"/>
      <c r="F67" s="288"/>
    </row>
    <row r="68" spans="1:30" x14ac:dyDescent="0.25">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row>
    <row r="69" spans="1:30" x14ac:dyDescent="0.25">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row>
    <row r="70" spans="1:30" x14ac:dyDescent="0.25">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row>
    <row r="71" spans="1:30" x14ac:dyDescent="0.25">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row>
    <row r="72" spans="1:30" x14ac:dyDescent="0.25">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row>
    <row r="73" spans="1:30" x14ac:dyDescent="0.25">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row>
    <row r="74" spans="1:30" x14ac:dyDescent="0.25">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139"/>
      <c r="O76" s="139"/>
      <c r="P76" s="139"/>
      <c r="Q76" s="139"/>
      <c r="R76" s="139"/>
      <c r="S76" s="139"/>
      <c r="T76" s="139"/>
      <c r="U76" s="139"/>
      <c r="V76" s="139"/>
      <c r="W76" s="139"/>
      <c r="X76" s="139"/>
      <c r="Y76" s="139"/>
      <c r="Z76" s="139"/>
      <c r="AA76" s="139"/>
      <c r="AB76" s="139"/>
      <c r="AC76" s="139"/>
      <c r="AD76" s="139"/>
    </row>
    <row r="77" spans="1:30" x14ac:dyDescent="0.25">
      <c r="N77" s="139"/>
      <c r="O77" s="139"/>
      <c r="P77" s="139"/>
      <c r="Q77" s="139"/>
      <c r="R77" s="139"/>
      <c r="S77" s="139"/>
      <c r="T77" s="139"/>
      <c r="U77" s="139"/>
      <c r="V77" s="139"/>
      <c r="W77" s="139"/>
      <c r="X77" s="139"/>
      <c r="Y77" s="139"/>
      <c r="Z77" s="139"/>
      <c r="AA77" s="139"/>
      <c r="AB77" s="139"/>
      <c r="AC77" s="139"/>
      <c r="AD77" s="139"/>
    </row>
    <row r="78" spans="1:30" ht="7.5" customHeight="1" x14ac:dyDescent="0.25">
      <c r="N78" s="140" t="s">
        <v>291</v>
      </c>
      <c r="O78" s="140"/>
      <c r="P78" s="140"/>
      <c r="Q78" s="140"/>
      <c r="R78" s="140"/>
      <c r="S78" s="140"/>
      <c r="T78" s="140"/>
      <c r="U78" s="140"/>
      <c r="V78" s="140" t="s">
        <v>379</v>
      </c>
      <c r="W78" s="140"/>
      <c r="X78" s="140"/>
      <c r="Y78" s="140"/>
      <c r="Z78" s="140"/>
      <c r="AA78" s="140"/>
      <c r="AB78" s="140"/>
      <c r="AC78" s="140"/>
      <c r="AD78" s="140"/>
    </row>
  </sheetData>
  <mergeCells count="54">
    <mergeCell ref="B60:AB61"/>
    <mergeCell ref="B41:AB43"/>
    <mergeCell ref="B48:AB50"/>
    <mergeCell ref="A28:A31"/>
    <mergeCell ref="A60:A61"/>
    <mergeCell ref="B33:AB36"/>
    <mergeCell ref="A33:A36"/>
    <mergeCell ref="B45:AB46"/>
    <mergeCell ref="B52:AB5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N76:U77"/>
    <mergeCell ref="V76:AD77"/>
    <mergeCell ref="N78:U78"/>
    <mergeCell ref="V78:AD78"/>
    <mergeCell ref="B68:AD74"/>
    <mergeCell ref="AC52:AD54"/>
    <mergeCell ref="A52:A54"/>
    <mergeCell ref="AC33:AD36"/>
    <mergeCell ref="B38:AB39"/>
    <mergeCell ref="A38:A39"/>
    <mergeCell ref="AC38:AD39"/>
    <mergeCell ref="AC41:AD43"/>
    <mergeCell ref="A41:A43"/>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s>
  <dataValidations count="1">
    <dataValidation type="list" allowBlank="1" showInputMessage="1" showErrorMessage="1" sqref="AC9 AC11:AD12 AC65:AD65 AC63:AD63 AC60:AD61 AC28:AD31 AC23:AD26 AC20:AD21 AC17:AD18 AC14:AD15 AC33 AC38 AC41 AC45:AD46 AC48 AC52">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 Oświadczenia o spełnieniu kryteriów ubiegania się o pożyczkę; wyd. 3 z dn. 09.04.2024r.&amp;C&amp;G&amp;R&amp;G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2:AF323"/>
  <sheetViews>
    <sheetView view="pageLayout" topLeftCell="A215" zoomScale="160" zoomScaleNormal="100" zoomScalePageLayoutView="160" workbookViewId="0">
      <selection activeCell="A246" sqref="A246:AF248"/>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144" t="s">
        <v>595</v>
      </c>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row>
    <row r="3" spans="2:32" ht="5.25" customHeight="1" x14ac:dyDescent="0.25"/>
    <row r="4" spans="2:32" x14ac:dyDescent="0.25">
      <c r="D4" s="328" t="s">
        <v>430</v>
      </c>
      <c r="E4" s="328"/>
      <c r="F4" s="328"/>
      <c r="G4" s="328"/>
      <c r="H4" s="328"/>
      <c r="I4" s="328"/>
      <c r="J4" s="328"/>
      <c r="K4" s="328"/>
      <c r="L4" s="328"/>
      <c r="M4" s="328"/>
      <c r="N4" s="328"/>
      <c r="O4" s="328"/>
      <c r="P4" s="328"/>
      <c r="Q4" s="328"/>
      <c r="R4" s="328"/>
      <c r="S4" s="328"/>
      <c r="T4" s="328"/>
      <c r="U4" s="328"/>
      <c r="V4" s="328"/>
      <c r="W4" s="328"/>
      <c r="X4" s="328"/>
      <c r="Y4" s="328"/>
      <c r="Z4" s="328"/>
      <c r="AA4" s="328"/>
      <c r="AB4" s="328"/>
      <c r="AC4" s="328"/>
    </row>
    <row r="5" spans="2:32" ht="5.25" customHeight="1" x14ac:dyDescent="0.25"/>
    <row r="6" spans="2:32" x14ac:dyDescent="0.25">
      <c r="B6" s="329" t="str">
        <f>IF('03. Formularz Wniosku '!J16="","",'03. Formularz Wniosku '!J16)</f>
        <v/>
      </c>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row>
    <row r="7" spans="2:32" x14ac:dyDescent="0.25">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row>
    <row r="8" spans="2:32" ht="6.75" customHeight="1" x14ac:dyDescent="0.25">
      <c r="G8" s="330" t="s">
        <v>431</v>
      </c>
      <c r="H8" s="330"/>
      <c r="I8" s="330"/>
      <c r="J8" s="330"/>
      <c r="K8" s="330"/>
      <c r="L8" s="330"/>
      <c r="M8" s="330"/>
      <c r="N8" s="330"/>
      <c r="O8" s="330"/>
      <c r="P8" s="330"/>
      <c r="Q8" s="330"/>
      <c r="R8" s="330"/>
      <c r="S8" s="330"/>
      <c r="T8" s="330"/>
      <c r="U8" s="330"/>
      <c r="V8" s="330"/>
      <c r="W8" s="330"/>
      <c r="X8" s="330"/>
      <c r="Y8" s="330"/>
      <c r="Z8" s="330"/>
    </row>
    <row r="9" spans="2:32" x14ac:dyDescent="0.25">
      <c r="B9" s="331" t="s">
        <v>443</v>
      </c>
      <c r="C9" s="331"/>
      <c r="D9" s="331"/>
      <c r="E9" s="331"/>
      <c r="F9" s="331"/>
      <c r="G9" s="331"/>
    </row>
    <row r="10" spans="2:32" x14ac:dyDescent="0.25">
      <c r="B10" s="286" t="s">
        <v>432</v>
      </c>
      <c r="C10" s="286"/>
      <c r="D10" s="286"/>
      <c r="E10" s="286"/>
      <c r="F10" s="286"/>
      <c r="G10" s="286"/>
      <c r="H10" s="286"/>
      <c r="I10" s="286"/>
      <c r="J10" s="6"/>
    </row>
    <row r="11" spans="2:32" ht="3.75" customHeight="1" x14ac:dyDescent="0.25">
      <c r="B11" s="1"/>
      <c r="C11" s="1"/>
      <c r="D11" s="1"/>
      <c r="E11" s="1"/>
      <c r="F11" s="1"/>
      <c r="G11" s="1"/>
      <c r="H11" s="1"/>
      <c r="I11" s="1"/>
      <c r="J11" s="1"/>
    </row>
    <row r="12" spans="2:32" x14ac:dyDescent="0.25">
      <c r="B12" s="286" t="s">
        <v>433</v>
      </c>
      <c r="C12" s="286"/>
      <c r="D12" s="286"/>
      <c r="E12" s="286"/>
      <c r="F12" s="286"/>
      <c r="G12" s="286"/>
      <c r="H12" s="286"/>
      <c r="I12" s="286"/>
      <c r="J12" s="6"/>
    </row>
    <row r="13" spans="2:32" ht="3.75" customHeight="1" x14ac:dyDescent="0.25">
      <c r="B13" s="1"/>
      <c r="C13" s="1"/>
      <c r="D13" s="1"/>
      <c r="E13" s="1"/>
      <c r="F13" s="1"/>
      <c r="G13" s="1"/>
      <c r="H13" s="1"/>
      <c r="I13" s="1"/>
      <c r="J13" s="1"/>
    </row>
    <row r="14" spans="2:32" x14ac:dyDescent="0.25">
      <c r="B14" s="286" t="s">
        <v>434</v>
      </c>
      <c r="C14" s="286"/>
      <c r="D14" s="286"/>
      <c r="E14" s="286"/>
      <c r="F14" s="286"/>
      <c r="G14" s="286"/>
      <c r="H14" s="286"/>
      <c r="I14" s="286"/>
      <c r="J14" s="6"/>
    </row>
    <row r="15" spans="2:32" ht="3" customHeight="1" x14ac:dyDescent="0.25"/>
    <row r="16" spans="2:32" ht="15" customHeight="1" x14ac:dyDescent="0.25">
      <c r="B16" s="286" t="s">
        <v>435</v>
      </c>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row>
    <row r="17" spans="1:32" x14ac:dyDescent="0.25">
      <c r="B17" s="286"/>
      <c r="C17" s="286"/>
      <c r="D17" s="286"/>
      <c r="E17" s="286"/>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row>
    <row r="18" spans="1:32" x14ac:dyDescent="0.25">
      <c r="B18" s="286"/>
      <c r="C18" s="286"/>
      <c r="D18" s="286"/>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row>
    <row r="20" spans="1:32" ht="15" customHeight="1" x14ac:dyDescent="0.25">
      <c r="A20" s="300">
        <v>1</v>
      </c>
      <c r="B20" s="188" t="s">
        <v>436</v>
      </c>
      <c r="C20" s="188"/>
      <c r="D20" s="188"/>
      <c r="E20" s="188"/>
      <c r="F20" s="188"/>
      <c r="G20" s="188"/>
      <c r="H20" s="188"/>
      <c r="I20" s="188"/>
      <c r="J20" s="188"/>
      <c r="K20" s="329" t="str">
        <f>B6</f>
        <v/>
      </c>
      <c r="L20" s="329"/>
      <c r="M20" s="329"/>
      <c r="N20" s="329"/>
      <c r="O20" s="329"/>
      <c r="P20" s="329"/>
      <c r="Q20" s="329"/>
      <c r="R20" s="329"/>
      <c r="S20" s="329"/>
      <c r="T20" s="329"/>
      <c r="U20" s="329"/>
      <c r="V20" s="329"/>
      <c r="W20" s="329"/>
      <c r="X20" s="329"/>
      <c r="Y20" s="329"/>
      <c r="Z20" s="329"/>
      <c r="AA20" s="329"/>
      <c r="AB20" s="329"/>
      <c r="AC20" s="329"/>
      <c r="AD20" s="329"/>
      <c r="AE20" s="329"/>
      <c r="AF20" s="329"/>
    </row>
    <row r="21" spans="1:32" x14ac:dyDescent="0.25">
      <c r="A21" s="300"/>
      <c r="B21" s="188"/>
      <c r="C21" s="188"/>
      <c r="D21" s="188"/>
      <c r="E21" s="188"/>
      <c r="F21" s="188"/>
      <c r="G21" s="188"/>
      <c r="H21" s="188"/>
      <c r="I21" s="188"/>
      <c r="J21" s="188"/>
      <c r="K21" s="329"/>
      <c r="L21" s="329"/>
      <c r="M21" s="329"/>
      <c r="N21" s="329"/>
      <c r="O21" s="329"/>
      <c r="P21" s="329"/>
      <c r="Q21" s="329"/>
      <c r="R21" s="329"/>
      <c r="S21" s="329"/>
      <c r="T21" s="329"/>
      <c r="U21" s="329"/>
      <c r="V21" s="329"/>
      <c r="W21" s="329"/>
      <c r="X21" s="329"/>
      <c r="Y21" s="329"/>
      <c r="Z21" s="329"/>
      <c r="AA21" s="329"/>
      <c r="AB21" s="329"/>
      <c r="AC21" s="329"/>
      <c r="AD21" s="329"/>
      <c r="AE21" s="329"/>
      <c r="AF21" s="329"/>
    </row>
    <row r="22" spans="1:32" x14ac:dyDescent="0.25">
      <c r="A22" s="300"/>
      <c r="B22" s="188"/>
      <c r="C22" s="188"/>
      <c r="D22" s="188"/>
      <c r="E22" s="188"/>
      <c r="F22" s="188"/>
      <c r="G22" s="188"/>
      <c r="H22" s="188"/>
      <c r="I22" s="188"/>
      <c r="J22" s="188"/>
      <c r="K22" s="329"/>
      <c r="L22" s="329"/>
      <c r="M22" s="329"/>
      <c r="N22" s="329"/>
      <c r="O22" s="329"/>
      <c r="P22" s="329"/>
      <c r="Q22" s="329"/>
      <c r="R22" s="329"/>
      <c r="S22" s="329"/>
      <c r="T22" s="329"/>
      <c r="U22" s="329"/>
      <c r="V22" s="329"/>
      <c r="W22" s="329"/>
      <c r="X22" s="329"/>
      <c r="Y22" s="329"/>
      <c r="Z22" s="329"/>
      <c r="AA22" s="329"/>
      <c r="AB22" s="329"/>
      <c r="AC22" s="329"/>
      <c r="AD22" s="329"/>
      <c r="AE22" s="329"/>
      <c r="AF22" s="329"/>
    </row>
    <row r="23" spans="1:32" x14ac:dyDescent="0.25">
      <c r="A23" s="43">
        <f>+A20+1</f>
        <v>2</v>
      </c>
      <c r="B23" s="332" t="s">
        <v>437</v>
      </c>
      <c r="C23" s="332"/>
      <c r="D23" s="332"/>
      <c r="E23" s="332"/>
      <c r="F23" s="332"/>
      <c r="G23" s="332"/>
      <c r="H23" s="332"/>
      <c r="I23" s="332"/>
      <c r="J23" s="332"/>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33">
        <f>+A23+1</f>
        <v>3</v>
      </c>
      <c r="B24" s="337" t="s">
        <v>483</v>
      </c>
      <c r="C24" s="338"/>
      <c r="D24" s="338"/>
      <c r="E24" s="338"/>
      <c r="F24" s="338"/>
      <c r="G24" s="338"/>
      <c r="H24" s="338"/>
      <c r="I24" s="338"/>
      <c r="J24" s="338"/>
      <c r="K24" s="338"/>
      <c r="L24" s="338"/>
      <c r="M24" s="338"/>
      <c r="N24" s="338"/>
      <c r="O24" s="339"/>
      <c r="P24" s="71"/>
      <c r="Q24" s="62"/>
      <c r="R24" s="62"/>
      <c r="S24" s="62"/>
      <c r="T24" s="62"/>
      <c r="U24" s="62"/>
      <c r="V24" s="62"/>
      <c r="W24" s="62"/>
      <c r="X24" s="62"/>
      <c r="Y24" s="62"/>
      <c r="Z24" s="62"/>
      <c r="AA24" s="62"/>
      <c r="AB24" s="62"/>
      <c r="AC24" s="62"/>
      <c r="AD24" s="62"/>
      <c r="AE24" s="62"/>
      <c r="AF24" s="63"/>
    </row>
    <row r="25" spans="1:32" x14ac:dyDescent="0.25">
      <c r="A25" s="334"/>
      <c r="B25" s="340"/>
      <c r="C25" s="341"/>
      <c r="D25" s="341"/>
      <c r="E25" s="341"/>
      <c r="F25" s="341"/>
      <c r="G25" s="341"/>
      <c r="H25" s="341"/>
      <c r="I25" s="341"/>
      <c r="J25" s="341"/>
      <c r="K25" s="341"/>
      <c r="L25" s="341"/>
      <c r="M25" s="341"/>
      <c r="N25" s="341"/>
      <c r="O25" s="342"/>
      <c r="P25" s="268"/>
      <c r="Q25" s="268"/>
      <c r="R25" s="64" t="s">
        <v>77</v>
      </c>
      <c r="S25" s="305" t="s">
        <v>438</v>
      </c>
      <c r="T25" s="305"/>
      <c r="U25" s="305"/>
      <c r="V25" s="305"/>
      <c r="W25" s="305"/>
      <c r="AF25" s="65"/>
    </row>
    <row r="26" spans="1:32" x14ac:dyDescent="0.25">
      <c r="A26" s="334"/>
      <c r="B26" s="340"/>
      <c r="C26" s="341"/>
      <c r="D26" s="341"/>
      <c r="E26" s="341"/>
      <c r="F26" s="341"/>
      <c r="G26" s="341"/>
      <c r="H26" s="341"/>
      <c r="I26" s="341"/>
      <c r="J26" s="341"/>
      <c r="K26" s="341"/>
      <c r="L26" s="341"/>
      <c r="M26" s="341"/>
      <c r="N26" s="341"/>
      <c r="O26" s="342"/>
      <c r="P26" s="268"/>
      <c r="Q26" s="268"/>
      <c r="S26" s="301"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301"/>
      <c r="U26" s="301"/>
      <c r="V26" s="301"/>
      <c r="W26" s="301"/>
      <c r="X26" s="301"/>
      <c r="Y26" s="301"/>
      <c r="Z26" s="301"/>
      <c r="AA26" s="301"/>
      <c r="AB26" s="301"/>
      <c r="AC26" s="301"/>
      <c r="AD26" s="301"/>
      <c r="AE26" s="301"/>
      <c r="AF26" s="302"/>
    </row>
    <row r="27" spans="1:32" x14ac:dyDescent="0.25">
      <c r="A27" s="335"/>
      <c r="B27" s="343"/>
      <c r="C27" s="344"/>
      <c r="D27" s="344"/>
      <c r="E27" s="344"/>
      <c r="F27" s="344"/>
      <c r="G27" s="344"/>
      <c r="H27" s="344"/>
      <c r="I27" s="344"/>
      <c r="J27" s="344"/>
      <c r="K27" s="344"/>
      <c r="L27" s="344"/>
      <c r="M27" s="344"/>
      <c r="N27" s="344"/>
      <c r="O27" s="345"/>
      <c r="P27" s="73"/>
      <c r="Q27" s="66"/>
      <c r="R27" s="66"/>
      <c r="S27" s="303"/>
      <c r="T27" s="303"/>
      <c r="U27" s="303"/>
      <c r="V27" s="303"/>
      <c r="W27" s="303"/>
      <c r="X27" s="303"/>
      <c r="Y27" s="303"/>
      <c r="Z27" s="303"/>
      <c r="AA27" s="303"/>
      <c r="AB27" s="303"/>
      <c r="AC27" s="303"/>
      <c r="AD27" s="303"/>
      <c r="AE27" s="303"/>
      <c r="AF27" s="304"/>
    </row>
    <row r="28" spans="1:32" ht="15" customHeight="1" x14ac:dyDescent="0.25">
      <c r="A28" s="309">
        <f>+A24+1</f>
        <v>4</v>
      </c>
      <c r="B28" s="311" t="s">
        <v>444</v>
      </c>
      <c r="C28" s="312"/>
      <c r="D28" s="312"/>
      <c r="E28" s="312"/>
      <c r="F28" s="312"/>
      <c r="G28" s="312"/>
      <c r="H28" s="312"/>
      <c r="I28" s="312"/>
      <c r="J28" s="312"/>
      <c r="K28" s="312"/>
      <c r="L28" s="312"/>
      <c r="M28" s="312"/>
      <c r="N28" s="312"/>
      <c r="O28" s="313"/>
      <c r="P28" s="268"/>
      <c r="Q28" s="268"/>
      <c r="R28" s="67" t="s">
        <v>77</v>
      </c>
      <c r="S28" s="306" t="str">
        <f>IF(OR(P25=Arkusz2!B3,P28=Arkusz2!B9),"NIE DOTYCZY","proszę wybrac z listy")</f>
        <v>proszę wybrac z listy</v>
      </c>
      <c r="T28" s="306"/>
      <c r="U28" s="306"/>
      <c r="V28" s="306"/>
      <c r="W28" s="306"/>
      <c r="X28" s="62"/>
      <c r="Y28" s="62"/>
      <c r="Z28" s="62"/>
      <c r="AA28" s="62"/>
      <c r="AB28" s="62"/>
      <c r="AC28" s="62"/>
      <c r="AD28" s="62"/>
      <c r="AE28" s="62"/>
      <c r="AF28" s="63"/>
    </row>
    <row r="29" spans="1:32" x14ac:dyDescent="0.25">
      <c r="A29" s="310"/>
      <c r="B29" s="314"/>
      <c r="C29" s="315"/>
      <c r="D29" s="315"/>
      <c r="E29" s="315"/>
      <c r="F29" s="315"/>
      <c r="G29" s="315"/>
      <c r="H29" s="315"/>
      <c r="I29" s="315"/>
      <c r="J29" s="315"/>
      <c r="K29" s="315"/>
      <c r="L29" s="315"/>
      <c r="M29" s="315"/>
      <c r="N29" s="315"/>
      <c r="O29" s="316"/>
      <c r="P29" s="268"/>
      <c r="Q29" s="268"/>
      <c r="S29" s="317" t="str">
        <f>IF(P28=Arkusz2!B7,"Proszę wpisac poniżej nazwy przedsiębiorstw partnerskich","")</f>
        <v/>
      </c>
      <c r="T29" s="317"/>
      <c r="U29" s="317"/>
      <c r="V29" s="317"/>
      <c r="W29" s="317"/>
      <c r="X29" s="317"/>
      <c r="Y29" s="317"/>
      <c r="Z29" s="317"/>
      <c r="AA29" s="317"/>
      <c r="AB29" s="317"/>
      <c r="AC29" s="317"/>
      <c r="AD29" s="317"/>
      <c r="AE29" s="317"/>
      <c r="AF29" s="318"/>
    </row>
    <row r="30" spans="1:32" x14ac:dyDescent="0.25">
      <c r="A30" s="310"/>
      <c r="B30" s="314"/>
      <c r="C30" s="315"/>
      <c r="D30" s="315"/>
      <c r="E30" s="315"/>
      <c r="F30" s="315"/>
      <c r="G30" s="315"/>
      <c r="H30" s="315"/>
      <c r="I30" s="315"/>
      <c r="J30" s="315"/>
      <c r="K30" s="315"/>
      <c r="L30" s="315"/>
      <c r="M30" s="315"/>
      <c r="N30" s="315"/>
      <c r="O30" s="316"/>
      <c r="P30" s="68">
        <v>1</v>
      </c>
      <c r="Q30" s="319" t="str">
        <f>IF($S$28="nie dotyczy","nie dotyczy",IF(P28="tak","Proszę wpisać Nazwę"," "))</f>
        <v xml:space="preserve"> </v>
      </c>
      <c r="R30" s="319"/>
      <c r="S30" s="319"/>
      <c r="T30" s="319"/>
      <c r="U30" s="319"/>
      <c r="V30" s="319"/>
      <c r="W30" s="319"/>
      <c r="X30" s="319"/>
      <c r="Y30" s="319"/>
      <c r="Z30" s="319"/>
      <c r="AA30" s="319"/>
      <c r="AB30" s="319"/>
      <c r="AC30" s="319"/>
      <c r="AD30" s="319"/>
      <c r="AE30" s="319"/>
      <c r="AF30" s="320"/>
    </row>
    <row r="31" spans="1:32" x14ac:dyDescent="0.25">
      <c r="A31" s="310"/>
      <c r="B31" s="314"/>
      <c r="C31" s="315"/>
      <c r="D31" s="315"/>
      <c r="E31" s="315"/>
      <c r="F31" s="315"/>
      <c r="G31" s="315"/>
      <c r="H31" s="315"/>
      <c r="I31" s="315"/>
      <c r="J31" s="315"/>
      <c r="K31" s="315"/>
      <c r="L31" s="315"/>
      <c r="M31" s="315"/>
      <c r="N31" s="315"/>
      <c r="O31" s="316"/>
      <c r="P31" s="68">
        <f>+P30+1</f>
        <v>2</v>
      </c>
      <c r="Q31" s="321"/>
      <c r="R31" s="321"/>
      <c r="S31" s="321"/>
      <c r="T31" s="321"/>
      <c r="U31" s="321"/>
      <c r="V31" s="321"/>
      <c r="W31" s="321"/>
      <c r="X31" s="321"/>
      <c r="Y31" s="321"/>
      <c r="Z31" s="321"/>
      <c r="AA31" s="321"/>
      <c r="AB31" s="321"/>
      <c r="AC31" s="321"/>
      <c r="AD31" s="321"/>
      <c r="AE31" s="321"/>
      <c r="AF31" s="322"/>
    </row>
    <row r="32" spans="1:32" x14ac:dyDescent="0.25">
      <c r="A32" s="310"/>
      <c r="B32" s="314"/>
      <c r="C32" s="315"/>
      <c r="D32" s="315"/>
      <c r="E32" s="315"/>
      <c r="F32" s="315"/>
      <c r="G32" s="315"/>
      <c r="H32" s="315"/>
      <c r="I32" s="315"/>
      <c r="J32" s="315"/>
      <c r="K32" s="315"/>
      <c r="L32" s="315"/>
      <c r="M32" s="315"/>
      <c r="N32" s="315"/>
      <c r="O32" s="316"/>
      <c r="P32" s="68">
        <f t="shared" ref="P32:P34" si="0">+P31+1</f>
        <v>3</v>
      </c>
      <c r="Q32" s="323" t="str">
        <f t="shared" ref="Q32:Q34" si="1">IF($S$28="nie dotyczy","nie dotyczy",IF($S$28="proszę wybrac z listy","","Proszę wpisać Nazwę"))</f>
        <v/>
      </c>
      <c r="R32" s="323"/>
      <c r="S32" s="323"/>
      <c r="T32" s="323"/>
      <c r="U32" s="323"/>
      <c r="V32" s="323"/>
      <c r="W32" s="323"/>
      <c r="X32" s="323"/>
      <c r="Y32" s="323"/>
      <c r="Z32" s="323"/>
      <c r="AA32" s="323"/>
      <c r="AB32" s="323"/>
      <c r="AC32" s="323"/>
      <c r="AD32" s="323"/>
      <c r="AE32" s="323"/>
      <c r="AF32" s="324"/>
    </row>
    <row r="33" spans="1:32" x14ac:dyDescent="0.25">
      <c r="A33" s="310"/>
      <c r="B33" s="314"/>
      <c r="C33" s="315"/>
      <c r="D33" s="315"/>
      <c r="E33" s="315"/>
      <c r="F33" s="315"/>
      <c r="G33" s="315"/>
      <c r="H33" s="315"/>
      <c r="I33" s="315"/>
      <c r="J33" s="315"/>
      <c r="K33" s="315"/>
      <c r="L33" s="315"/>
      <c r="M33" s="315"/>
      <c r="N33" s="315"/>
      <c r="O33" s="316"/>
      <c r="P33" s="68">
        <f t="shared" si="0"/>
        <v>4</v>
      </c>
      <c r="Q33" s="323" t="str">
        <f t="shared" si="1"/>
        <v/>
      </c>
      <c r="R33" s="323"/>
      <c r="S33" s="323"/>
      <c r="T33" s="323"/>
      <c r="U33" s="323"/>
      <c r="V33" s="323"/>
      <c r="W33" s="323"/>
      <c r="X33" s="323"/>
      <c r="Y33" s="323"/>
      <c r="Z33" s="323"/>
      <c r="AA33" s="323"/>
      <c r="AB33" s="323"/>
      <c r="AC33" s="323"/>
      <c r="AD33" s="323"/>
      <c r="AE33" s="323"/>
      <c r="AF33" s="324"/>
    </row>
    <row r="34" spans="1:32" x14ac:dyDescent="0.25">
      <c r="A34" s="336"/>
      <c r="B34" s="346"/>
      <c r="C34" s="347"/>
      <c r="D34" s="347"/>
      <c r="E34" s="347"/>
      <c r="F34" s="347"/>
      <c r="G34" s="347"/>
      <c r="H34" s="347"/>
      <c r="I34" s="347"/>
      <c r="J34" s="347"/>
      <c r="K34" s="347"/>
      <c r="L34" s="347"/>
      <c r="M34" s="347"/>
      <c r="N34" s="347"/>
      <c r="O34" s="348"/>
      <c r="P34" s="69">
        <f t="shared" si="0"/>
        <v>5</v>
      </c>
      <c r="Q34" s="241" t="str">
        <f t="shared" si="1"/>
        <v/>
      </c>
      <c r="R34" s="241"/>
      <c r="S34" s="241"/>
      <c r="T34" s="241"/>
      <c r="U34" s="241"/>
      <c r="V34" s="241"/>
      <c r="W34" s="241"/>
      <c r="X34" s="241"/>
      <c r="Y34" s="241"/>
      <c r="Z34" s="241"/>
      <c r="AA34" s="241"/>
      <c r="AB34" s="241"/>
      <c r="AC34" s="241"/>
      <c r="AD34" s="241"/>
      <c r="AE34" s="241"/>
      <c r="AF34" s="242"/>
    </row>
    <row r="35" spans="1:32" x14ac:dyDescent="0.25">
      <c r="A35" s="309">
        <f>+A28+1</f>
        <v>5</v>
      </c>
      <c r="B35" s="311" t="s">
        <v>445</v>
      </c>
      <c r="C35" s="312"/>
      <c r="D35" s="312"/>
      <c r="E35" s="312"/>
      <c r="F35" s="312"/>
      <c r="G35" s="312"/>
      <c r="H35" s="312"/>
      <c r="I35" s="312"/>
      <c r="J35" s="312"/>
      <c r="K35" s="312"/>
      <c r="L35" s="312"/>
      <c r="M35" s="312"/>
      <c r="N35" s="312"/>
      <c r="O35" s="313"/>
      <c r="P35" s="268"/>
      <c r="Q35" s="268"/>
      <c r="R35" s="67" t="s">
        <v>77</v>
      </c>
      <c r="S35" s="306" t="str">
        <f>IF(OR(P25=Arkusz2!B3,P35=Arkusz2!B9),"NIE DOTYCZY","proszę wybrac z listy")</f>
        <v>proszę wybrac z listy</v>
      </c>
      <c r="T35" s="306"/>
      <c r="U35" s="306"/>
      <c r="V35" s="306"/>
      <c r="W35" s="306"/>
      <c r="X35" s="62"/>
      <c r="Y35" s="62"/>
      <c r="Z35" s="62"/>
      <c r="AA35" s="62"/>
      <c r="AB35" s="62"/>
      <c r="AC35" s="62"/>
      <c r="AD35" s="62"/>
      <c r="AE35" s="62"/>
      <c r="AF35" s="63"/>
    </row>
    <row r="36" spans="1:32" x14ac:dyDescent="0.25">
      <c r="A36" s="310"/>
      <c r="B36" s="314"/>
      <c r="C36" s="315"/>
      <c r="D36" s="315"/>
      <c r="E36" s="315"/>
      <c r="F36" s="315"/>
      <c r="G36" s="315"/>
      <c r="H36" s="315"/>
      <c r="I36" s="315"/>
      <c r="J36" s="315"/>
      <c r="K36" s="315"/>
      <c r="L36" s="315"/>
      <c r="M36" s="315"/>
      <c r="N36" s="315"/>
      <c r="O36" s="316"/>
      <c r="P36" s="268"/>
      <c r="Q36" s="268"/>
      <c r="S36" s="317" t="str">
        <f>IF(P35=Arkusz2!B7,"Proszę wpisac poniżej nazwy przedsiębiorstw powiązanych","")</f>
        <v/>
      </c>
      <c r="T36" s="317"/>
      <c r="U36" s="317"/>
      <c r="V36" s="317"/>
      <c r="W36" s="317"/>
      <c r="X36" s="317"/>
      <c r="Y36" s="317"/>
      <c r="Z36" s="317"/>
      <c r="AA36" s="317"/>
      <c r="AB36" s="317"/>
      <c r="AC36" s="317"/>
      <c r="AD36" s="317"/>
      <c r="AE36" s="317"/>
      <c r="AF36" s="318"/>
    </row>
    <row r="37" spans="1:32" x14ac:dyDescent="0.25">
      <c r="A37" s="310"/>
      <c r="B37" s="314"/>
      <c r="C37" s="315"/>
      <c r="D37" s="315"/>
      <c r="E37" s="315"/>
      <c r="F37" s="315"/>
      <c r="G37" s="315"/>
      <c r="H37" s="315"/>
      <c r="I37" s="315"/>
      <c r="J37" s="315"/>
      <c r="K37" s="315"/>
      <c r="L37" s="315"/>
      <c r="M37" s="315"/>
      <c r="N37" s="315"/>
      <c r="O37" s="316"/>
      <c r="P37" s="68">
        <v>1</v>
      </c>
      <c r="Q37" s="319" t="str">
        <f>IF($S$35="nie dotyczy","nie dotyczy",IF(P35="tak","Proszę wpisać Nazwę",""))</f>
        <v/>
      </c>
      <c r="R37" s="319"/>
      <c r="S37" s="319"/>
      <c r="T37" s="319"/>
      <c r="U37" s="319"/>
      <c r="V37" s="319"/>
      <c r="W37" s="319"/>
      <c r="X37" s="319"/>
      <c r="Y37" s="319"/>
      <c r="Z37" s="319"/>
      <c r="AA37" s="319"/>
      <c r="AB37" s="319"/>
      <c r="AC37" s="319"/>
      <c r="AD37" s="319"/>
      <c r="AE37" s="319"/>
      <c r="AF37" s="320"/>
    </row>
    <row r="38" spans="1:32" x14ac:dyDescent="0.25">
      <c r="A38" s="310"/>
      <c r="B38" s="314"/>
      <c r="C38" s="315"/>
      <c r="D38" s="315"/>
      <c r="E38" s="315"/>
      <c r="F38" s="315"/>
      <c r="G38" s="315"/>
      <c r="H38" s="315"/>
      <c r="I38" s="315"/>
      <c r="J38" s="315"/>
      <c r="K38" s="315"/>
      <c r="L38" s="315"/>
      <c r="M38" s="315"/>
      <c r="N38" s="315"/>
      <c r="O38" s="316"/>
      <c r="P38" s="68">
        <f>+P37+1</f>
        <v>2</v>
      </c>
      <c r="Q38" s="321"/>
      <c r="R38" s="321"/>
      <c r="S38" s="321"/>
      <c r="T38" s="321"/>
      <c r="U38" s="321"/>
      <c r="V38" s="321"/>
      <c r="W38" s="321"/>
      <c r="X38" s="321"/>
      <c r="Y38" s="321"/>
      <c r="Z38" s="321"/>
      <c r="AA38" s="321"/>
      <c r="AB38" s="321"/>
      <c r="AC38" s="321"/>
      <c r="AD38" s="321"/>
      <c r="AE38" s="321"/>
      <c r="AF38" s="322"/>
    </row>
    <row r="39" spans="1:32" x14ac:dyDescent="0.25">
      <c r="A39" s="310"/>
      <c r="B39" s="314"/>
      <c r="C39" s="315"/>
      <c r="D39" s="315"/>
      <c r="E39" s="315"/>
      <c r="F39" s="315"/>
      <c r="G39" s="315"/>
      <c r="H39" s="315"/>
      <c r="I39" s="315"/>
      <c r="J39" s="315"/>
      <c r="K39" s="315"/>
      <c r="L39" s="315"/>
      <c r="M39" s="315"/>
      <c r="N39" s="315"/>
      <c r="O39" s="316"/>
      <c r="P39" s="68">
        <f t="shared" ref="P39:P41" si="2">+P38+1</f>
        <v>3</v>
      </c>
      <c r="Q39" s="323" t="str">
        <f t="shared" ref="Q39:Q41" si="3">IF($S$35="nie dotyczy","nie dotyczy",IF(P37="tak","Proszę wpisać Nazwę",""))</f>
        <v/>
      </c>
      <c r="R39" s="323"/>
      <c r="S39" s="323"/>
      <c r="T39" s="323"/>
      <c r="U39" s="323"/>
      <c r="V39" s="323"/>
      <c r="W39" s="323"/>
      <c r="X39" s="323"/>
      <c r="Y39" s="323"/>
      <c r="Z39" s="323"/>
      <c r="AA39" s="323"/>
      <c r="AB39" s="323"/>
      <c r="AC39" s="323"/>
      <c r="AD39" s="323"/>
      <c r="AE39" s="323"/>
      <c r="AF39" s="324"/>
    </row>
    <row r="40" spans="1:32" x14ac:dyDescent="0.25">
      <c r="A40" s="310"/>
      <c r="B40" s="314"/>
      <c r="C40" s="315"/>
      <c r="D40" s="315"/>
      <c r="E40" s="315"/>
      <c r="F40" s="315"/>
      <c r="G40" s="315"/>
      <c r="H40" s="315"/>
      <c r="I40" s="315"/>
      <c r="J40" s="315"/>
      <c r="K40" s="315"/>
      <c r="L40" s="315"/>
      <c r="M40" s="315"/>
      <c r="N40" s="315"/>
      <c r="O40" s="316"/>
      <c r="P40" s="68">
        <f t="shared" si="2"/>
        <v>4</v>
      </c>
      <c r="Q40" s="323" t="str">
        <f t="shared" si="3"/>
        <v/>
      </c>
      <c r="R40" s="323"/>
      <c r="S40" s="323"/>
      <c r="T40" s="323"/>
      <c r="U40" s="323"/>
      <c r="V40" s="323"/>
      <c r="W40" s="323"/>
      <c r="X40" s="323"/>
      <c r="Y40" s="323"/>
      <c r="Z40" s="323"/>
      <c r="AA40" s="323"/>
      <c r="AB40" s="323"/>
      <c r="AC40" s="323"/>
      <c r="AD40" s="323"/>
      <c r="AE40" s="323"/>
      <c r="AF40" s="324"/>
    </row>
    <row r="41" spans="1:32" x14ac:dyDescent="0.25">
      <c r="A41" s="310"/>
      <c r="B41" s="314"/>
      <c r="C41" s="315"/>
      <c r="D41" s="315"/>
      <c r="E41" s="315"/>
      <c r="F41" s="315"/>
      <c r="G41" s="315"/>
      <c r="H41" s="315"/>
      <c r="I41" s="315"/>
      <c r="J41" s="315"/>
      <c r="K41" s="315"/>
      <c r="L41" s="315"/>
      <c r="M41" s="315"/>
      <c r="N41" s="315"/>
      <c r="O41" s="316"/>
      <c r="P41" s="69">
        <f t="shared" si="2"/>
        <v>5</v>
      </c>
      <c r="Q41" s="241" t="str">
        <f t="shared" si="3"/>
        <v/>
      </c>
      <c r="R41" s="241"/>
      <c r="S41" s="241"/>
      <c r="T41" s="241"/>
      <c r="U41" s="241"/>
      <c r="V41" s="241"/>
      <c r="W41" s="241"/>
      <c r="X41" s="241"/>
      <c r="Y41" s="241"/>
      <c r="Z41" s="241"/>
      <c r="AA41" s="241"/>
      <c r="AB41" s="241"/>
      <c r="AC41" s="241"/>
      <c r="AD41" s="241"/>
      <c r="AE41" s="241"/>
      <c r="AF41" s="242"/>
    </row>
    <row r="42" spans="1:32" ht="15" customHeight="1" x14ac:dyDescent="0.25">
      <c r="A42" s="307" t="s">
        <v>446</v>
      </c>
      <c r="B42" s="307"/>
      <c r="C42" s="307"/>
      <c r="D42" s="307"/>
      <c r="E42" s="307"/>
      <c r="F42" s="307"/>
      <c r="G42" s="307"/>
      <c r="H42" s="307"/>
      <c r="I42" s="308" t="s">
        <v>440</v>
      </c>
      <c r="J42" s="308"/>
      <c r="K42" s="308"/>
      <c r="L42" s="308"/>
      <c r="M42" s="308"/>
      <c r="N42" s="308"/>
      <c r="O42" s="308"/>
      <c r="P42" s="308"/>
      <c r="Q42" s="308" t="s">
        <v>441</v>
      </c>
      <c r="R42" s="308"/>
      <c r="S42" s="308"/>
      <c r="T42" s="308"/>
      <c r="U42" s="308"/>
      <c r="V42" s="308"/>
      <c r="W42" s="308"/>
      <c r="X42" s="308"/>
      <c r="Y42" s="308" t="s">
        <v>442</v>
      </c>
      <c r="Z42" s="308"/>
      <c r="AA42" s="308"/>
      <c r="AB42" s="308"/>
      <c r="AC42" s="308"/>
      <c r="AD42" s="308"/>
      <c r="AE42" s="308"/>
      <c r="AF42" s="308"/>
    </row>
    <row r="43" spans="1:32" x14ac:dyDescent="0.25">
      <c r="A43" s="307"/>
      <c r="B43" s="307"/>
      <c r="C43" s="307"/>
      <c r="D43" s="307"/>
      <c r="E43" s="307"/>
      <c r="F43" s="307"/>
      <c r="G43" s="307"/>
      <c r="H43" s="307"/>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row>
    <row r="44" spans="1:32" x14ac:dyDescent="0.25">
      <c r="A44" s="307"/>
      <c r="B44" s="307"/>
      <c r="C44" s="307"/>
      <c r="D44" s="307"/>
      <c r="E44" s="307"/>
      <c r="F44" s="307"/>
      <c r="G44" s="307"/>
      <c r="H44" s="307"/>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row>
    <row r="45" spans="1:32" x14ac:dyDescent="0.25">
      <c r="A45" s="300">
        <f>1+A35</f>
        <v>6</v>
      </c>
      <c r="B45" s="299" t="s">
        <v>447</v>
      </c>
      <c r="C45" s="299"/>
      <c r="D45" s="299"/>
      <c r="E45" s="299"/>
      <c r="F45" s="299"/>
      <c r="G45" s="299"/>
      <c r="H45" s="299"/>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row>
    <row r="46" spans="1:32" x14ac:dyDescent="0.25">
      <c r="A46" s="300"/>
      <c r="B46" s="299"/>
      <c r="C46" s="299"/>
      <c r="D46" s="299"/>
      <c r="E46" s="299"/>
      <c r="F46" s="299"/>
      <c r="G46" s="299"/>
      <c r="H46" s="299"/>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row>
    <row r="47" spans="1:32" x14ac:dyDescent="0.25">
      <c r="A47" s="300">
        <f>+A45+1</f>
        <v>7</v>
      </c>
      <c r="B47" s="299" t="s">
        <v>448</v>
      </c>
      <c r="C47" s="299"/>
      <c r="D47" s="299"/>
      <c r="E47" s="299"/>
      <c r="F47" s="299"/>
      <c r="G47" s="299"/>
      <c r="H47" s="299"/>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row>
    <row r="48" spans="1:32" x14ac:dyDescent="0.25">
      <c r="A48" s="300"/>
      <c r="B48" s="299"/>
      <c r="C48" s="299"/>
      <c r="D48" s="299"/>
      <c r="E48" s="299"/>
      <c r="F48" s="299"/>
      <c r="G48" s="299"/>
      <c r="H48" s="299"/>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x14ac:dyDescent="0.25">
      <c r="A49" s="300">
        <f>+A47+1</f>
        <v>8</v>
      </c>
      <c r="B49" s="299" t="s">
        <v>449</v>
      </c>
      <c r="C49" s="299"/>
      <c r="D49" s="299"/>
      <c r="E49" s="299"/>
      <c r="F49" s="299"/>
      <c r="G49" s="299"/>
      <c r="H49" s="299"/>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0" spans="1:32" x14ac:dyDescent="0.25">
      <c r="A50" s="300"/>
      <c r="B50" s="299"/>
      <c r="C50" s="299"/>
      <c r="D50" s="299"/>
      <c r="E50" s="299"/>
      <c r="F50" s="299"/>
      <c r="G50" s="299"/>
      <c r="H50" s="299"/>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row>
    <row r="53" spans="1:32" x14ac:dyDescent="0.25">
      <c r="A53" s="327">
        <f>+A49+1</f>
        <v>9</v>
      </c>
      <c r="B53" s="325" t="s">
        <v>450</v>
      </c>
      <c r="C53" s="325"/>
      <c r="D53" s="325"/>
      <c r="E53" s="325"/>
      <c r="F53" s="325"/>
      <c r="G53" s="325"/>
      <c r="H53" s="325"/>
      <c r="I53" s="325"/>
      <c r="J53" s="325"/>
      <c r="K53" s="325"/>
      <c r="L53" s="325"/>
      <c r="M53" s="325"/>
      <c r="N53" s="325"/>
      <c r="O53" s="325"/>
      <c r="P53" s="325"/>
      <c r="Q53" s="325"/>
      <c r="R53" s="325"/>
      <c r="S53" s="325"/>
      <c r="T53" s="325"/>
      <c r="U53" s="325"/>
      <c r="V53" s="326"/>
      <c r="W53" s="349"/>
      <c r="X53" s="350"/>
      <c r="Y53" s="67" t="s">
        <v>77</v>
      </c>
      <c r="Z53" s="306" t="s">
        <v>438</v>
      </c>
      <c r="AA53" s="306"/>
      <c r="AB53" s="306"/>
      <c r="AC53" s="306"/>
      <c r="AD53" s="306"/>
      <c r="AE53" s="63"/>
    </row>
    <row r="54" spans="1:32" x14ac:dyDescent="0.25">
      <c r="A54" s="327"/>
      <c r="B54" s="325"/>
      <c r="C54" s="325"/>
      <c r="D54" s="325"/>
      <c r="E54" s="325"/>
      <c r="F54" s="325"/>
      <c r="G54" s="325"/>
      <c r="H54" s="325"/>
      <c r="I54" s="325"/>
      <c r="J54" s="325"/>
      <c r="K54" s="325"/>
      <c r="L54" s="325"/>
      <c r="M54" s="325"/>
      <c r="N54" s="325"/>
      <c r="O54" s="325"/>
      <c r="P54" s="325"/>
      <c r="Q54" s="325"/>
      <c r="R54" s="325"/>
      <c r="S54" s="325"/>
      <c r="T54" s="325"/>
      <c r="U54" s="325"/>
      <c r="V54" s="326"/>
      <c r="W54" s="351"/>
      <c r="X54" s="352"/>
      <c r="Y54" s="66"/>
      <c r="Z54" s="66"/>
      <c r="AA54" s="66"/>
      <c r="AB54" s="66"/>
      <c r="AC54" s="66"/>
      <c r="AD54" s="66"/>
      <c r="AE54" s="70"/>
    </row>
    <row r="55" spans="1:32" x14ac:dyDescent="0.25">
      <c r="A55" s="333">
        <f>+A53+1</f>
        <v>10</v>
      </c>
      <c r="B55" s="362" t="s">
        <v>451</v>
      </c>
      <c r="C55" s="363"/>
      <c r="D55" s="363"/>
      <c r="E55" s="363"/>
      <c r="F55" s="363"/>
      <c r="G55" s="363"/>
      <c r="H55" s="363"/>
      <c r="I55" s="363"/>
      <c r="J55" s="363"/>
      <c r="K55" s="363"/>
      <c r="L55" s="363"/>
      <c r="M55" s="363"/>
      <c r="N55" s="363"/>
      <c r="O55" s="363"/>
      <c r="P55" s="363"/>
      <c r="Q55" s="363"/>
      <c r="R55" s="363"/>
      <c r="S55" s="363"/>
      <c r="T55" s="363"/>
      <c r="U55" s="363"/>
      <c r="V55" s="364"/>
      <c r="W55" s="71"/>
      <c r="X55" s="62"/>
      <c r="Y55" s="62"/>
      <c r="Z55" s="62"/>
      <c r="AA55" s="62"/>
      <c r="AB55" s="62"/>
      <c r="AC55" s="62"/>
      <c r="AD55" s="62"/>
      <c r="AE55" s="63"/>
    </row>
    <row r="56" spans="1:32" x14ac:dyDescent="0.25">
      <c r="A56" s="334"/>
      <c r="B56" s="365"/>
      <c r="C56" s="366"/>
      <c r="D56" s="366"/>
      <c r="E56" s="366"/>
      <c r="F56" s="366"/>
      <c r="G56" s="366"/>
      <c r="H56" s="366"/>
      <c r="I56" s="366"/>
      <c r="J56" s="366"/>
      <c r="K56" s="366"/>
      <c r="L56" s="366"/>
      <c r="M56" s="366"/>
      <c r="N56" s="366"/>
      <c r="O56" s="366"/>
      <c r="P56" s="366"/>
      <c r="Q56" s="366"/>
      <c r="R56" s="366"/>
      <c r="S56" s="366"/>
      <c r="T56" s="366"/>
      <c r="U56" s="366"/>
      <c r="V56" s="367"/>
      <c r="W56" s="349"/>
      <c r="X56" s="350"/>
      <c r="Y56" s="64" t="s">
        <v>77</v>
      </c>
      <c r="Z56" s="305" t="s">
        <v>438</v>
      </c>
      <c r="AA56" s="305"/>
      <c r="AB56" s="305"/>
      <c r="AC56" s="305"/>
      <c r="AD56" s="305"/>
      <c r="AE56" s="65"/>
    </row>
    <row r="57" spans="1:32" x14ac:dyDescent="0.25">
      <c r="A57" s="334"/>
      <c r="B57" s="365"/>
      <c r="C57" s="366"/>
      <c r="D57" s="366"/>
      <c r="E57" s="366"/>
      <c r="F57" s="366"/>
      <c r="G57" s="366"/>
      <c r="H57" s="366"/>
      <c r="I57" s="366"/>
      <c r="J57" s="366"/>
      <c r="K57" s="366"/>
      <c r="L57" s="366"/>
      <c r="M57" s="366"/>
      <c r="N57" s="366"/>
      <c r="O57" s="366"/>
      <c r="P57" s="366"/>
      <c r="Q57" s="366"/>
      <c r="R57" s="366"/>
      <c r="S57" s="366"/>
      <c r="T57" s="366"/>
      <c r="U57" s="366"/>
      <c r="V57" s="367"/>
      <c r="W57" s="351"/>
      <c r="X57" s="352"/>
      <c r="AE57" s="65"/>
    </row>
    <row r="58" spans="1:32" x14ac:dyDescent="0.25">
      <c r="A58" s="334"/>
      <c r="B58" s="365"/>
      <c r="C58" s="366"/>
      <c r="D58" s="366"/>
      <c r="E58" s="366"/>
      <c r="F58" s="366"/>
      <c r="G58" s="366"/>
      <c r="H58" s="366"/>
      <c r="I58" s="366"/>
      <c r="J58" s="366"/>
      <c r="K58" s="366"/>
      <c r="L58" s="366"/>
      <c r="M58" s="366"/>
      <c r="N58" s="366"/>
      <c r="O58" s="366"/>
      <c r="P58" s="366"/>
      <c r="Q58" s="366"/>
      <c r="R58" s="366"/>
      <c r="S58" s="366"/>
      <c r="T58" s="366"/>
      <c r="U58" s="366"/>
      <c r="V58" s="367"/>
      <c r="W58" s="72"/>
      <c r="AE58" s="65"/>
    </row>
    <row r="59" spans="1:32" x14ac:dyDescent="0.25">
      <c r="A59" s="334"/>
      <c r="B59" s="365"/>
      <c r="C59" s="366"/>
      <c r="D59" s="366"/>
      <c r="E59" s="366"/>
      <c r="F59" s="366"/>
      <c r="G59" s="366"/>
      <c r="H59" s="366"/>
      <c r="I59" s="366"/>
      <c r="J59" s="366"/>
      <c r="K59" s="366"/>
      <c r="L59" s="366"/>
      <c r="M59" s="366"/>
      <c r="N59" s="366"/>
      <c r="O59" s="366"/>
      <c r="P59" s="366"/>
      <c r="Q59" s="366"/>
      <c r="R59" s="366"/>
      <c r="S59" s="366"/>
      <c r="T59" s="366"/>
      <c r="U59" s="366"/>
      <c r="V59" s="367"/>
      <c r="W59" s="72"/>
      <c r="AE59" s="65"/>
    </row>
    <row r="60" spans="1:32" x14ac:dyDescent="0.25">
      <c r="A60" s="334"/>
      <c r="B60" s="365"/>
      <c r="C60" s="366"/>
      <c r="D60" s="366"/>
      <c r="E60" s="366"/>
      <c r="F60" s="366"/>
      <c r="G60" s="366"/>
      <c r="H60" s="366"/>
      <c r="I60" s="366"/>
      <c r="J60" s="366"/>
      <c r="K60" s="366"/>
      <c r="L60" s="366"/>
      <c r="M60" s="366"/>
      <c r="N60" s="366"/>
      <c r="O60" s="366"/>
      <c r="P60" s="366"/>
      <c r="Q60" s="366"/>
      <c r="R60" s="366"/>
      <c r="S60" s="366"/>
      <c r="T60" s="366"/>
      <c r="U60" s="366"/>
      <c r="V60" s="367"/>
      <c r="W60" s="72"/>
      <c r="AE60" s="65"/>
    </row>
    <row r="61" spans="1:32" x14ac:dyDescent="0.25">
      <c r="A61" s="334"/>
      <c r="B61" s="365"/>
      <c r="C61" s="366"/>
      <c r="D61" s="366"/>
      <c r="E61" s="366"/>
      <c r="F61" s="366"/>
      <c r="G61" s="366"/>
      <c r="H61" s="366"/>
      <c r="I61" s="366"/>
      <c r="J61" s="366"/>
      <c r="K61" s="366"/>
      <c r="L61" s="366"/>
      <c r="M61" s="366"/>
      <c r="N61" s="366"/>
      <c r="O61" s="366"/>
      <c r="P61" s="366"/>
      <c r="Q61" s="366"/>
      <c r="R61" s="366"/>
      <c r="S61" s="366"/>
      <c r="T61" s="366"/>
      <c r="U61" s="366"/>
      <c r="V61" s="367"/>
      <c r="W61" s="72"/>
      <c r="AE61" s="65"/>
    </row>
    <row r="62" spans="1:32" x14ac:dyDescent="0.25">
      <c r="A62" s="334"/>
      <c r="B62" s="365"/>
      <c r="C62" s="366"/>
      <c r="D62" s="366"/>
      <c r="E62" s="366"/>
      <c r="F62" s="366"/>
      <c r="G62" s="366"/>
      <c r="H62" s="366"/>
      <c r="I62" s="366"/>
      <c r="J62" s="366"/>
      <c r="K62" s="366"/>
      <c r="L62" s="366"/>
      <c r="M62" s="366"/>
      <c r="N62" s="366"/>
      <c r="O62" s="366"/>
      <c r="P62" s="366"/>
      <c r="Q62" s="366"/>
      <c r="R62" s="366"/>
      <c r="S62" s="366"/>
      <c r="T62" s="366"/>
      <c r="U62" s="366"/>
      <c r="V62" s="367"/>
      <c r="W62" s="72"/>
      <c r="AE62" s="65"/>
    </row>
    <row r="63" spans="1:32" x14ac:dyDescent="0.25">
      <c r="A63" s="334"/>
      <c r="B63" s="365"/>
      <c r="C63" s="366"/>
      <c r="D63" s="366"/>
      <c r="E63" s="366"/>
      <c r="F63" s="366"/>
      <c r="G63" s="366"/>
      <c r="H63" s="366"/>
      <c r="I63" s="366"/>
      <c r="J63" s="366"/>
      <c r="K63" s="366"/>
      <c r="L63" s="366"/>
      <c r="M63" s="366"/>
      <c r="N63" s="366"/>
      <c r="O63" s="366"/>
      <c r="P63" s="366"/>
      <c r="Q63" s="366"/>
      <c r="R63" s="366"/>
      <c r="S63" s="366"/>
      <c r="T63" s="366"/>
      <c r="U63" s="366"/>
      <c r="V63" s="367"/>
      <c r="W63" s="72"/>
      <c r="AE63" s="65"/>
    </row>
    <row r="64" spans="1:32" x14ac:dyDescent="0.25">
      <c r="A64" s="335"/>
      <c r="B64" s="368"/>
      <c r="C64" s="369"/>
      <c r="D64" s="369"/>
      <c r="E64" s="369"/>
      <c r="F64" s="369"/>
      <c r="G64" s="369"/>
      <c r="H64" s="369"/>
      <c r="I64" s="369"/>
      <c r="J64" s="369"/>
      <c r="K64" s="369"/>
      <c r="L64" s="369"/>
      <c r="M64" s="369"/>
      <c r="N64" s="369"/>
      <c r="O64" s="369"/>
      <c r="P64" s="369"/>
      <c r="Q64" s="369"/>
      <c r="R64" s="369"/>
      <c r="S64" s="369"/>
      <c r="T64" s="369"/>
      <c r="U64" s="369"/>
      <c r="V64" s="370"/>
      <c r="W64" s="73"/>
      <c r="X64" s="66"/>
      <c r="Y64" s="66"/>
      <c r="Z64" s="66"/>
      <c r="AA64" s="66"/>
      <c r="AB64" s="66"/>
      <c r="AC64" s="66"/>
      <c r="AD64" s="66"/>
      <c r="AE64" s="70"/>
    </row>
    <row r="65" spans="1:31" x14ac:dyDescent="0.25">
      <c r="A65" s="333">
        <f>+A55+1</f>
        <v>11</v>
      </c>
      <c r="B65" s="353" t="s">
        <v>452</v>
      </c>
      <c r="C65" s="354"/>
      <c r="D65" s="354"/>
      <c r="E65" s="354"/>
      <c r="F65" s="354"/>
      <c r="G65" s="354"/>
      <c r="H65" s="354"/>
      <c r="I65" s="354"/>
      <c r="J65" s="354"/>
      <c r="K65" s="354"/>
      <c r="L65" s="354"/>
      <c r="M65" s="354"/>
      <c r="N65" s="354"/>
      <c r="O65" s="354"/>
      <c r="P65" s="354"/>
      <c r="Q65" s="354"/>
      <c r="R65" s="354"/>
      <c r="S65" s="354"/>
      <c r="T65" s="354"/>
      <c r="U65" s="354"/>
      <c r="V65" s="355"/>
      <c r="W65" s="349"/>
      <c r="X65" s="350"/>
      <c r="Y65" s="67" t="s">
        <v>77</v>
      </c>
      <c r="Z65" s="306" t="s">
        <v>438</v>
      </c>
      <c r="AA65" s="306"/>
      <c r="AB65" s="306"/>
      <c r="AC65" s="306"/>
      <c r="AD65" s="306"/>
      <c r="AE65" s="63"/>
    </row>
    <row r="66" spans="1:31" x14ac:dyDescent="0.25">
      <c r="A66" s="334"/>
      <c r="B66" s="356"/>
      <c r="C66" s="357"/>
      <c r="D66" s="357"/>
      <c r="E66" s="357"/>
      <c r="F66" s="357"/>
      <c r="G66" s="357"/>
      <c r="H66" s="357"/>
      <c r="I66" s="357"/>
      <c r="J66" s="357"/>
      <c r="K66" s="357"/>
      <c r="L66" s="357"/>
      <c r="M66" s="357"/>
      <c r="N66" s="357"/>
      <c r="O66" s="357"/>
      <c r="P66" s="357"/>
      <c r="Q66" s="357"/>
      <c r="R66" s="357"/>
      <c r="S66" s="357"/>
      <c r="T66" s="357"/>
      <c r="U66" s="357"/>
      <c r="V66" s="358"/>
      <c r="W66" s="351"/>
      <c r="X66" s="352"/>
      <c r="AE66" s="65"/>
    </row>
    <row r="67" spans="1:31" x14ac:dyDescent="0.25">
      <c r="A67" s="335"/>
      <c r="B67" s="359"/>
      <c r="C67" s="360"/>
      <c r="D67" s="360"/>
      <c r="E67" s="360"/>
      <c r="F67" s="360"/>
      <c r="G67" s="360"/>
      <c r="H67" s="360"/>
      <c r="I67" s="360"/>
      <c r="J67" s="360"/>
      <c r="K67" s="360"/>
      <c r="L67" s="360"/>
      <c r="M67" s="360"/>
      <c r="N67" s="360"/>
      <c r="O67" s="360"/>
      <c r="P67" s="360"/>
      <c r="Q67" s="360"/>
      <c r="R67" s="360"/>
      <c r="S67" s="360"/>
      <c r="T67" s="360"/>
      <c r="U67" s="360"/>
      <c r="V67" s="361"/>
      <c r="W67" s="73"/>
      <c r="X67" s="66"/>
      <c r="Y67" s="66"/>
      <c r="Z67" s="66"/>
      <c r="AA67" s="66"/>
      <c r="AB67" s="66"/>
      <c r="AC67" s="66"/>
      <c r="AD67" s="66"/>
      <c r="AE67" s="70"/>
    </row>
    <row r="68" spans="1:31" ht="4.5" customHeight="1" x14ac:dyDescent="0.25"/>
    <row r="69" spans="1:31" x14ac:dyDescent="0.25">
      <c r="B69" s="390" t="s">
        <v>731</v>
      </c>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row>
    <row r="70" spans="1:31" x14ac:dyDescent="0.25">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row>
    <row r="71" spans="1:31" ht="4.5" customHeight="1" x14ac:dyDescent="0.25"/>
    <row r="72" spans="1:31" x14ac:dyDescent="0.25">
      <c r="B72" s="391"/>
      <c r="C72" s="391"/>
      <c r="D72" s="391"/>
      <c r="E72" s="391"/>
      <c r="F72" s="391"/>
      <c r="G72" s="391"/>
      <c r="H72" s="391"/>
      <c r="I72" s="391"/>
      <c r="V72" s="392"/>
      <c r="W72" s="392"/>
      <c r="X72" s="392"/>
      <c r="Y72" s="392"/>
      <c r="Z72" s="392"/>
      <c r="AA72" s="392"/>
      <c r="AB72" s="392"/>
      <c r="AC72" s="392"/>
      <c r="AD72" s="392"/>
      <c r="AE72" s="392"/>
    </row>
    <row r="73" spans="1:31" x14ac:dyDescent="0.25">
      <c r="B73" s="391"/>
      <c r="C73" s="391"/>
      <c r="D73" s="391"/>
      <c r="E73" s="391"/>
      <c r="F73" s="391"/>
      <c r="G73" s="391"/>
      <c r="H73" s="391"/>
      <c r="I73" s="391"/>
      <c r="K73" s="111"/>
      <c r="L73" s="111"/>
      <c r="M73" s="52" t="s">
        <v>77</v>
      </c>
      <c r="N73" s="111"/>
      <c r="O73" s="111"/>
      <c r="P73" s="52" t="s">
        <v>77</v>
      </c>
      <c r="Q73" s="111"/>
      <c r="R73" s="111"/>
      <c r="S73" s="111"/>
      <c r="T73" s="111"/>
      <c r="V73" s="392"/>
      <c r="W73" s="392"/>
      <c r="X73" s="392"/>
      <c r="Y73" s="392"/>
      <c r="Z73" s="392"/>
      <c r="AA73" s="392"/>
      <c r="AB73" s="392"/>
      <c r="AC73" s="392"/>
      <c r="AD73" s="392"/>
      <c r="AE73" s="392"/>
    </row>
    <row r="74" spans="1:31" s="22" customFormat="1" ht="6.75" customHeight="1" x14ac:dyDescent="0.25">
      <c r="B74" s="140" t="s">
        <v>4</v>
      </c>
      <c r="C74" s="140"/>
      <c r="D74" s="140"/>
      <c r="E74" s="140"/>
      <c r="F74" s="140"/>
      <c r="G74" s="140"/>
      <c r="H74" s="140"/>
      <c r="I74" s="140"/>
      <c r="K74" s="140" t="s">
        <v>291</v>
      </c>
      <c r="L74" s="140"/>
      <c r="M74" s="140"/>
      <c r="N74" s="140"/>
      <c r="O74" s="140"/>
      <c r="P74" s="140"/>
      <c r="Q74" s="140"/>
      <c r="R74" s="140"/>
      <c r="S74" s="140"/>
      <c r="T74" s="140"/>
      <c r="V74" s="140" t="s">
        <v>292</v>
      </c>
      <c r="W74" s="140"/>
      <c r="X74" s="140"/>
      <c r="Y74" s="140"/>
      <c r="Z74" s="140"/>
      <c r="AA74" s="140"/>
      <c r="AB74" s="140"/>
      <c r="AC74" s="140"/>
      <c r="AD74" s="140"/>
      <c r="AE74" s="140"/>
    </row>
    <row r="75" spans="1:31" ht="4.5" customHeight="1" x14ac:dyDescent="0.25"/>
    <row r="76" spans="1:31" x14ac:dyDescent="0.25">
      <c r="B76" s="371" t="s">
        <v>453</v>
      </c>
      <c r="C76" s="372"/>
      <c r="D76" s="372"/>
      <c r="E76" s="372"/>
      <c r="F76" s="372"/>
      <c r="G76" s="372"/>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372"/>
    </row>
    <row r="77" spans="1:31" x14ac:dyDescent="0.25">
      <c r="B77" s="372"/>
      <c r="C77" s="372"/>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row>
    <row r="78" spans="1:31" x14ac:dyDescent="0.25">
      <c r="B78" s="372"/>
      <c r="C78" s="372"/>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row>
    <row r="79" spans="1:31" x14ac:dyDescent="0.25">
      <c r="B79" s="372"/>
      <c r="C79" s="372"/>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2"/>
      <c r="AD79" s="372"/>
      <c r="AE79" s="372"/>
    </row>
    <row r="80" spans="1:31" x14ac:dyDescent="0.25">
      <c r="B80" s="372"/>
      <c r="C80" s="372"/>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row>
    <row r="81" spans="2:31" x14ac:dyDescent="0.25">
      <c r="B81" s="372"/>
      <c r="C81" s="372"/>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row>
    <row r="82" spans="2:31" x14ac:dyDescent="0.25">
      <c r="B82" s="372"/>
      <c r="C82" s="372"/>
      <c r="D82" s="372"/>
      <c r="E82" s="372"/>
      <c r="F82" s="372"/>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row>
    <row r="83" spans="2:31" x14ac:dyDescent="0.25">
      <c r="B83" s="372"/>
      <c r="C83" s="372"/>
      <c r="D83" s="372"/>
      <c r="E83" s="372"/>
      <c r="F83" s="372"/>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row>
    <row r="84" spans="2:31" x14ac:dyDescent="0.25">
      <c r="B84" s="372"/>
      <c r="C84" s="372"/>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row>
    <row r="85" spans="2:31" x14ac:dyDescent="0.25">
      <c r="B85" s="372"/>
      <c r="C85" s="372"/>
      <c r="D85" s="372"/>
      <c r="E85" s="372"/>
      <c r="F85" s="372"/>
      <c r="G85" s="372"/>
      <c r="H85" s="372"/>
      <c r="I85" s="372"/>
      <c r="J85" s="372"/>
      <c r="K85" s="372"/>
      <c r="L85" s="372"/>
      <c r="M85" s="372"/>
      <c r="N85" s="372"/>
      <c r="O85" s="372"/>
      <c r="P85" s="372"/>
      <c r="Q85" s="372"/>
      <c r="R85" s="372"/>
      <c r="S85" s="372"/>
      <c r="T85" s="372"/>
      <c r="U85" s="372"/>
      <c r="V85" s="372"/>
      <c r="W85" s="372"/>
      <c r="X85" s="372"/>
      <c r="Y85" s="372"/>
      <c r="Z85" s="372"/>
      <c r="AA85" s="372"/>
      <c r="AB85" s="372"/>
      <c r="AC85" s="372"/>
      <c r="AD85" s="372"/>
      <c r="AE85" s="372"/>
    </row>
    <row r="86" spans="2:31" x14ac:dyDescent="0.25">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372"/>
    </row>
    <row r="87" spans="2:31" x14ac:dyDescent="0.25">
      <c r="B87" s="372"/>
      <c r="C87" s="372"/>
      <c r="D87" s="372"/>
      <c r="E87" s="372"/>
      <c r="F87" s="372"/>
      <c r="G87" s="372"/>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row>
    <row r="88" spans="2:31" ht="4.5" customHeight="1" x14ac:dyDescent="0.25"/>
    <row r="89" spans="2:31" ht="12.75" customHeight="1" x14ac:dyDescent="0.25">
      <c r="B89" s="373" t="s">
        <v>454</v>
      </c>
      <c r="C89" s="374"/>
      <c r="D89" s="374"/>
      <c r="E89" s="374"/>
      <c r="F89" s="37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5"/>
    </row>
    <row r="90" spans="2:31" ht="12.75" customHeight="1" x14ac:dyDescent="0.25">
      <c r="B90" s="376"/>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8"/>
    </row>
    <row r="91" spans="2:31" ht="12.75" customHeight="1" x14ac:dyDescent="0.25">
      <c r="B91" s="376"/>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7"/>
      <c r="AB91" s="377"/>
      <c r="AC91" s="377"/>
      <c r="AD91" s="377"/>
      <c r="AE91" s="378"/>
    </row>
    <row r="92" spans="2:31" ht="12.75" customHeight="1" x14ac:dyDescent="0.25">
      <c r="B92" s="379"/>
      <c r="C92" s="380"/>
      <c r="D92" s="380"/>
      <c r="E92" s="380"/>
      <c r="F92" s="380"/>
      <c r="G92" s="380"/>
      <c r="H92" s="380"/>
      <c r="I92" s="380"/>
      <c r="J92" s="380"/>
      <c r="K92" s="380"/>
      <c r="L92" s="380"/>
      <c r="M92" s="380"/>
      <c r="N92" s="380"/>
      <c r="O92" s="380"/>
      <c r="P92" s="380"/>
      <c r="Q92" s="380"/>
      <c r="R92" s="380"/>
      <c r="S92" s="380"/>
      <c r="T92" s="380"/>
      <c r="U92" s="380"/>
      <c r="V92" s="380"/>
      <c r="W92" s="380"/>
      <c r="X92" s="380"/>
      <c r="Y92" s="380"/>
      <c r="Z92" s="380"/>
      <c r="AA92" s="380"/>
      <c r="AB92" s="380"/>
      <c r="AC92" s="380"/>
      <c r="AD92" s="380"/>
      <c r="AE92" s="381"/>
    </row>
    <row r="93" spans="2:31" ht="4.5" customHeight="1" x14ac:dyDescent="0.25"/>
    <row r="94" spans="2:31" x14ac:dyDescent="0.25">
      <c r="B94" s="373" t="s">
        <v>455</v>
      </c>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3"/>
    </row>
    <row r="95" spans="2:31" x14ac:dyDescent="0.25">
      <c r="B95" s="384"/>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6"/>
    </row>
    <row r="96" spans="2:31" x14ac:dyDescent="0.25">
      <c r="B96" s="384"/>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6"/>
    </row>
    <row r="97" spans="2:32" x14ac:dyDescent="0.25">
      <c r="B97" s="384"/>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6"/>
    </row>
    <row r="98" spans="2:32" x14ac:dyDescent="0.25">
      <c r="B98" s="384"/>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6"/>
    </row>
    <row r="99" spans="2:32" x14ac:dyDescent="0.25">
      <c r="B99" s="387"/>
      <c r="C99" s="388"/>
      <c r="D99" s="388"/>
      <c r="E99" s="388"/>
      <c r="F99" s="388"/>
      <c r="G99" s="388"/>
      <c r="H99" s="388"/>
      <c r="I99" s="388"/>
      <c r="J99" s="388"/>
      <c r="K99" s="388"/>
      <c r="L99" s="388"/>
      <c r="M99" s="388"/>
      <c r="N99" s="388"/>
      <c r="O99" s="388"/>
      <c r="P99" s="388"/>
      <c r="Q99" s="388"/>
      <c r="R99" s="388"/>
      <c r="S99" s="388"/>
      <c r="T99" s="388"/>
      <c r="U99" s="388"/>
      <c r="V99" s="388"/>
      <c r="W99" s="388"/>
      <c r="X99" s="388"/>
      <c r="Y99" s="388"/>
      <c r="Z99" s="388"/>
      <c r="AA99" s="388"/>
      <c r="AB99" s="388"/>
      <c r="AC99" s="388"/>
      <c r="AD99" s="388"/>
      <c r="AE99" s="389"/>
    </row>
    <row r="103" spans="2:32" x14ac:dyDescent="0.25">
      <c r="B103" s="373" t="s">
        <v>456</v>
      </c>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4"/>
      <c r="Z103" s="374"/>
      <c r="AA103" s="374"/>
      <c r="AB103" s="374"/>
      <c r="AC103" s="374"/>
      <c r="AD103" s="374"/>
      <c r="AE103" s="374"/>
      <c r="AF103" s="375"/>
    </row>
    <row r="104" spans="2:32" x14ac:dyDescent="0.25">
      <c r="B104" s="376"/>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378"/>
    </row>
    <row r="105" spans="2:32" x14ac:dyDescent="0.25">
      <c r="B105" s="376"/>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377"/>
      <c r="AE105" s="377"/>
      <c r="AF105" s="378"/>
    </row>
    <row r="106" spans="2:32" x14ac:dyDescent="0.25">
      <c r="B106" s="379"/>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1"/>
    </row>
    <row r="107" spans="2:32" ht="5.25" customHeight="1" x14ac:dyDescent="0.25"/>
    <row r="108" spans="2:32" x14ac:dyDescent="0.25">
      <c r="B108" s="373" t="s">
        <v>457</v>
      </c>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75"/>
    </row>
    <row r="109" spans="2:32" x14ac:dyDescent="0.25">
      <c r="B109" s="376"/>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7"/>
      <c r="AB109" s="377"/>
      <c r="AC109" s="377"/>
      <c r="AD109" s="377"/>
      <c r="AE109" s="377"/>
      <c r="AF109" s="378"/>
    </row>
    <row r="110" spans="2:32" x14ac:dyDescent="0.25">
      <c r="B110" s="376"/>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c r="AA110" s="377"/>
      <c r="AB110" s="377"/>
      <c r="AC110" s="377"/>
      <c r="AD110" s="377"/>
      <c r="AE110" s="377"/>
      <c r="AF110" s="378"/>
    </row>
    <row r="111" spans="2:32" x14ac:dyDescent="0.25">
      <c r="B111" s="376"/>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377"/>
      <c r="AF111" s="378"/>
    </row>
    <row r="112" spans="2:32" x14ac:dyDescent="0.25">
      <c r="B112" s="376"/>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7"/>
      <c r="AB112" s="377"/>
      <c r="AC112" s="377"/>
      <c r="AD112" s="377"/>
      <c r="AE112" s="377"/>
      <c r="AF112" s="378"/>
    </row>
    <row r="113" spans="2:32" x14ac:dyDescent="0.25">
      <c r="B113" s="376"/>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7"/>
      <c r="AB113" s="377"/>
      <c r="AC113" s="377"/>
      <c r="AD113" s="377"/>
      <c r="AE113" s="377"/>
      <c r="AF113" s="378"/>
    </row>
    <row r="114" spans="2:32" x14ac:dyDescent="0.25">
      <c r="B114" s="376"/>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377"/>
      <c r="AE114" s="377"/>
      <c r="AF114" s="378"/>
    </row>
    <row r="115" spans="2:32" x14ac:dyDescent="0.25">
      <c r="B115" s="376"/>
      <c r="C115" s="377"/>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7"/>
      <c r="AB115" s="377"/>
      <c r="AC115" s="377"/>
      <c r="AD115" s="377"/>
      <c r="AE115" s="377"/>
      <c r="AF115" s="378"/>
    </row>
    <row r="116" spans="2:32" x14ac:dyDescent="0.25">
      <c r="B116" s="376"/>
      <c r="C116" s="377"/>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7"/>
      <c r="AB116" s="377"/>
      <c r="AC116" s="377"/>
      <c r="AD116" s="377"/>
      <c r="AE116" s="377"/>
      <c r="AF116" s="378"/>
    </row>
    <row r="117" spans="2:32" x14ac:dyDescent="0.25">
      <c r="B117" s="376"/>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8"/>
    </row>
    <row r="118" spans="2:32" x14ac:dyDescent="0.25">
      <c r="B118" s="376"/>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7"/>
      <c r="AB118" s="377"/>
      <c r="AC118" s="377"/>
      <c r="AD118" s="377"/>
      <c r="AE118" s="377"/>
      <c r="AF118" s="378"/>
    </row>
    <row r="119" spans="2:32" x14ac:dyDescent="0.25">
      <c r="B119" s="376"/>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377"/>
      <c r="AE119" s="377"/>
      <c r="AF119" s="378"/>
    </row>
    <row r="120" spans="2:32" x14ac:dyDescent="0.25">
      <c r="B120" s="376"/>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377"/>
      <c r="AF120" s="378"/>
    </row>
    <row r="121" spans="2:32" x14ac:dyDescent="0.25">
      <c r="B121" s="376"/>
      <c r="C121" s="377"/>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7"/>
      <c r="AB121" s="377"/>
      <c r="AC121" s="377"/>
      <c r="AD121" s="377"/>
      <c r="AE121" s="377"/>
      <c r="AF121" s="378"/>
    </row>
    <row r="122" spans="2:32" x14ac:dyDescent="0.25">
      <c r="B122" s="379"/>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c r="AB122" s="380"/>
      <c r="AC122" s="380"/>
      <c r="AD122" s="380"/>
      <c r="AE122" s="380"/>
      <c r="AF122" s="381"/>
    </row>
    <row r="123" spans="2:32" ht="5.25" customHeight="1" x14ac:dyDescent="0.25"/>
    <row r="124" spans="2:32" x14ac:dyDescent="0.25">
      <c r="B124" s="373" t="s">
        <v>458</v>
      </c>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c r="AF124" s="375"/>
    </row>
    <row r="125" spans="2:32" x14ac:dyDescent="0.25">
      <c r="B125" s="376"/>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7"/>
      <c r="AB125" s="377"/>
      <c r="AC125" s="377"/>
      <c r="AD125" s="377"/>
      <c r="AE125" s="377"/>
      <c r="AF125" s="378"/>
    </row>
    <row r="126" spans="2:32" x14ac:dyDescent="0.25">
      <c r="B126" s="376"/>
      <c r="C126" s="377"/>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7"/>
      <c r="AB126" s="377"/>
      <c r="AC126" s="377"/>
      <c r="AD126" s="377"/>
      <c r="AE126" s="377"/>
      <c r="AF126" s="378"/>
    </row>
    <row r="127" spans="2:32" x14ac:dyDescent="0.25">
      <c r="B127" s="376"/>
      <c r="C127" s="377"/>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7"/>
      <c r="AB127" s="377"/>
      <c r="AC127" s="377"/>
      <c r="AD127" s="377"/>
      <c r="AE127" s="377"/>
      <c r="AF127" s="378"/>
    </row>
    <row r="128" spans="2:32" x14ac:dyDescent="0.25">
      <c r="B128" s="376"/>
      <c r="C128" s="377"/>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7"/>
      <c r="AB128" s="377"/>
      <c r="AC128" s="377"/>
      <c r="AD128" s="377"/>
      <c r="AE128" s="377"/>
      <c r="AF128" s="378"/>
    </row>
    <row r="129" spans="2:32" x14ac:dyDescent="0.25">
      <c r="B129" s="376"/>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7"/>
      <c r="AB129" s="377"/>
      <c r="AC129" s="377"/>
      <c r="AD129" s="377"/>
      <c r="AE129" s="377"/>
      <c r="AF129" s="378"/>
    </row>
    <row r="130" spans="2:32" x14ac:dyDescent="0.25">
      <c r="B130" s="376"/>
      <c r="C130" s="377"/>
      <c r="D130" s="377"/>
      <c r="E130" s="377"/>
      <c r="F130" s="377"/>
      <c r="G130" s="377"/>
      <c r="H130" s="377"/>
      <c r="I130" s="377"/>
      <c r="J130" s="377"/>
      <c r="K130" s="377"/>
      <c r="L130" s="377"/>
      <c r="M130" s="377"/>
      <c r="N130" s="377"/>
      <c r="O130" s="377"/>
      <c r="P130" s="377"/>
      <c r="Q130" s="377"/>
      <c r="R130" s="377"/>
      <c r="S130" s="377"/>
      <c r="T130" s="377"/>
      <c r="U130" s="377"/>
      <c r="V130" s="377"/>
      <c r="W130" s="377"/>
      <c r="X130" s="377"/>
      <c r="Y130" s="377"/>
      <c r="Z130" s="377"/>
      <c r="AA130" s="377"/>
      <c r="AB130" s="377"/>
      <c r="AC130" s="377"/>
      <c r="AD130" s="377"/>
      <c r="AE130" s="377"/>
      <c r="AF130" s="378"/>
    </row>
    <row r="131" spans="2:32" x14ac:dyDescent="0.25">
      <c r="B131" s="376"/>
      <c r="C131" s="377"/>
      <c r="D131" s="377"/>
      <c r="E131" s="377"/>
      <c r="F131" s="377"/>
      <c r="G131" s="377"/>
      <c r="H131" s="377"/>
      <c r="I131" s="377"/>
      <c r="J131" s="377"/>
      <c r="K131" s="377"/>
      <c r="L131" s="377"/>
      <c r="M131" s="377"/>
      <c r="N131" s="377"/>
      <c r="O131" s="377"/>
      <c r="P131" s="377"/>
      <c r="Q131" s="377"/>
      <c r="R131" s="377"/>
      <c r="S131" s="377"/>
      <c r="T131" s="377"/>
      <c r="U131" s="377"/>
      <c r="V131" s="377"/>
      <c r="W131" s="377"/>
      <c r="X131" s="377"/>
      <c r="Y131" s="377"/>
      <c r="Z131" s="377"/>
      <c r="AA131" s="377"/>
      <c r="AB131" s="377"/>
      <c r="AC131" s="377"/>
      <c r="AD131" s="377"/>
      <c r="AE131" s="377"/>
      <c r="AF131" s="378"/>
    </row>
    <row r="132" spans="2:32" x14ac:dyDescent="0.25">
      <c r="B132" s="376"/>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c r="AA132" s="377"/>
      <c r="AB132" s="377"/>
      <c r="AC132" s="377"/>
      <c r="AD132" s="377"/>
      <c r="AE132" s="377"/>
      <c r="AF132" s="378"/>
    </row>
    <row r="133" spans="2:32" x14ac:dyDescent="0.25">
      <c r="B133" s="379"/>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c r="AB133" s="380"/>
      <c r="AC133" s="380"/>
      <c r="AD133" s="380"/>
      <c r="AE133" s="380"/>
      <c r="AF133" s="381"/>
    </row>
    <row r="134" spans="2:32" ht="5.25" customHeight="1" x14ac:dyDescent="0.25"/>
    <row r="135" spans="2:32" x14ac:dyDescent="0.25">
      <c r="B135" s="373" t="s">
        <v>459</v>
      </c>
      <c r="C135" s="374"/>
      <c r="D135" s="374"/>
      <c r="E135" s="374"/>
      <c r="F135" s="374"/>
      <c r="G135" s="374"/>
      <c r="H135" s="374"/>
      <c r="I135" s="374"/>
      <c r="J135" s="374"/>
      <c r="K135" s="374"/>
      <c r="L135" s="374"/>
      <c r="M135" s="374"/>
      <c r="N135" s="374"/>
      <c r="O135" s="374"/>
      <c r="P135" s="374"/>
      <c r="Q135" s="374"/>
      <c r="R135" s="374"/>
      <c r="S135" s="374"/>
      <c r="T135" s="374"/>
      <c r="U135" s="374"/>
      <c r="V135" s="374"/>
      <c r="W135" s="374"/>
      <c r="X135" s="374"/>
      <c r="Y135" s="374"/>
      <c r="Z135" s="374"/>
      <c r="AA135" s="374"/>
      <c r="AB135" s="374"/>
      <c r="AC135" s="374"/>
      <c r="AD135" s="374"/>
      <c r="AE135" s="374"/>
      <c r="AF135" s="375"/>
    </row>
    <row r="136" spans="2:32" x14ac:dyDescent="0.25">
      <c r="B136" s="376"/>
      <c r="C136" s="377"/>
      <c r="D136" s="377"/>
      <c r="E136" s="377"/>
      <c r="F136" s="377"/>
      <c r="G136" s="377"/>
      <c r="H136" s="377"/>
      <c r="I136" s="377"/>
      <c r="J136" s="377"/>
      <c r="K136" s="377"/>
      <c r="L136" s="377"/>
      <c r="M136" s="377"/>
      <c r="N136" s="377"/>
      <c r="O136" s="377"/>
      <c r="P136" s="377"/>
      <c r="Q136" s="377"/>
      <c r="R136" s="377"/>
      <c r="S136" s="377"/>
      <c r="T136" s="377"/>
      <c r="U136" s="377"/>
      <c r="V136" s="377"/>
      <c r="W136" s="377"/>
      <c r="X136" s="377"/>
      <c r="Y136" s="377"/>
      <c r="Z136" s="377"/>
      <c r="AA136" s="377"/>
      <c r="AB136" s="377"/>
      <c r="AC136" s="377"/>
      <c r="AD136" s="377"/>
      <c r="AE136" s="377"/>
      <c r="AF136" s="378"/>
    </row>
    <row r="137" spans="2:32" x14ac:dyDescent="0.25">
      <c r="B137" s="376"/>
      <c r="C137" s="377"/>
      <c r="D137" s="377"/>
      <c r="E137" s="377"/>
      <c r="F137" s="377"/>
      <c r="G137" s="377"/>
      <c r="H137" s="377"/>
      <c r="I137" s="377"/>
      <c r="J137" s="377"/>
      <c r="K137" s="377"/>
      <c r="L137" s="377"/>
      <c r="M137" s="377"/>
      <c r="N137" s="377"/>
      <c r="O137" s="377"/>
      <c r="P137" s="377"/>
      <c r="Q137" s="377"/>
      <c r="R137" s="377"/>
      <c r="S137" s="377"/>
      <c r="T137" s="377"/>
      <c r="U137" s="377"/>
      <c r="V137" s="377"/>
      <c r="W137" s="377"/>
      <c r="X137" s="377"/>
      <c r="Y137" s="377"/>
      <c r="Z137" s="377"/>
      <c r="AA137" s="377"/>
      <c r="AB137" s="377"/>
      <c r="AC137" s="377"/>
      <c r="AD137" s="377"/>
      <c r="AE137" s="377"/>
      <c r="AF137" s="378"/>
    </row>
    <row r="138" spans="2:32" x14ac:dyDescent="0.25">
      <c r="B138" s="376"/>
      <c r="C138" s="377"/>
      <c r="D138" s="377"/>
      <c r="E138" s="377"/>
      <c r="F138" s="377"/>
      <c r="G138" s="377"/>
      <c r="H138" s="377"/>
      <c r="I138" s="377"/>
      <c r="J138" s="377"/>
      <c r="K138" s="377"/>
      <c r="L138" s="377"/>
      <c r="M138" s="377"/>
      <c r="N138" s="377"/>
      <c r="O138" s="377"/>
      <c r="P138" s="377"/>
      <c r="Q138" s="377"/>
      <c r="R138" s="377"/>
      <c r="S138" s="377"/>
      <c r="T138" s="377"/>
      <c r="U138" s="377"/>
      <c r="V138" s="377"/>
      <c r="W138" s="377"/>
      <c r="X138" s="377"/>
      <c r="Y138" s="377"/>
      <c r="Z138" s="377"/>
      <c r="AA138" s="377"/>
      <c r="AB138" s="377"/>
      <c r="AC138" s="377"/>
      <c r="AD138" s="377"/>
      <c r="AE138" s="377"/>
      <c r="AF138" s="378"/>
    </row>
    <row r="139" spans="2:32" x14ac:dyDescent="0.25">
      <c r="B139" s="376"/>
      <c r="C139" s="377"/>
      <c r="D139" s="377"/>
      <c r="E139" s="377"/>
      <c r="F139" s="377"/>
      <c r="G139" s="377"/>
      <c r="H139" s="377"/>
      <c r="I139" s="377"/>
      <c r="J139" s="377"/>
      <c r="K139" s="377"/>
      <c r="L139" s="377"/>
      <c r="M139" s="377"/>
      <c r="N139" s="377"/>
      <c r="O139" s="377"/>
      <c r="P139" s="377"/>
      <c r="Q139" s="377"/>
      <c r="R139" s="377"/>
      <c r="S139" s="377"/>
      <c r="T139" s="377"/>
      <c r="U139" s="377"/>
      <c r="V139" s="377"/>
      <c r="W139" s="377"/>
      <c r="X139" s="377"/>
      <c r="Y139" s="377"/>
      <c r="Z139" s="377"/>
      <c r="AA139" s="377"/>
      <c r="AB139" s="377"/>
      <c r="AC139" s="377"/>
      <c r="AD139" s="377"/>
      <c r="AE139" s="377"/>
      <c r="AF139" s="378"/>
    </row>
    <row r="140" spans="2:32" x14ac:dyDescent="0.25">
      <c r="B140" s="379"/>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1"/>
    </row>
    <row r="141" spans="2:32" ht="5.25" customHeight="1" x14ac:dyDescent="0.25"/>
    <row r="142" spans="2:32" x14ac:dyDescent="0.25">
      <c r="B142" s="373" t="s">
        <v>460</v>
      </c>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4"/>
      <c r="Z142" s="374"/>
      <c r="AA142" s="374"/>
      <c r="AB142" s="374"/>
      <c r="AC142" s="374"/>
      <c r="AD142" s="374"/>
      <c r="AE142" s="374"/>
      <c r="AF142" s="375"/>
    </row>
    <row r="143" spans="2:32" x14ac:dyDescent="0.25">
      <c r="B143" s="379"/>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1"/>
    </row>
    <row r="144" spans="2:32" ht="5.25" customHeight="1" x14ac:dyDescent="0.25"/>
    <row r="145" spans="1:32" x14ac:dyDescent="0.25">
      <c r="B145" s="393" t="s">
        <v>461</v>
      </c>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5"/>
    </row>
    <row r="146" spans="1:32" ht="5.25" customHeight="1" x14ac:dyDescent="0.25"/>
    <row r="147" spans="1:32" x14ac:dyDescent="0.25">
      <c r="B147" s="373" t="s">
        <v>462</v>
      </c>
      <c r="C147" s="374"/>
      <c r="D147" s="374"/>
      <c r="E147" s="374"/>
      <c r="F147" s="374"/>
      <c r="G147" s="374"/>
      <c r="H147" s="374"/>
      <c r="I147" s="374"/>
      <c r="J147" s="374"/>
      <c r="K147" s="374"/>
      <c r="L147" s="374"/>
      <c r="M147" s="374"/>
      <c r="N147" s="374"/>
      <c r="O147" s="374"/>
      <c r="P147" s="374"/>
      <c r="Q147" s="374"/>
      <c r="R147" s="374"/>
      <c r="S147" s="374"/>
      <c r="T147" s="374"/>
      <c r="U147" s="374"/>
      <c r="V147" s="374"/>
      <c r="W147" s="374"/>
      <c r="X147" s="374"/>
      <c r="Y147" s="374"/>
      <c r="Z147" s="374"/>
      <c r="AA147" s="374"/>
      <c r="AB147" s="374"/>
      <c r="AC147" s="374"/>
      <c r="AD147" s="374"/>
      <c r="AE147" s="374"/>
      <c r="AF147" s="375"/>
    </row>
    <row r="148" spans="1:32" x14ac:dyDescent="0.25">
      <c r="B148" s="379"/>
      <c r="C148" s="380"/>
      <c r="D148" s="380"/>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1"/>
    </row>
    <row r="151" spans="1:32" x14ac:dyDescent="0.25">
      <c r="A151" s="440" t="str">
        <f>IF($P$25=Arkusz2!$B$3,"Proszę pominąć ten załącznik","")</f>
        <v/>
      </c>
      <c r="B151" s="440"/>
      <c r="C151" s="440"/>
      <c r="D151" s="440"/>
      <c r="E151" s="440"/>
      <c r="F151" s="440"/>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row>
    <row r="152" spans="1:32" x14ac:dyDescent="0.25">
      <c r="A152" s="440"/>
      <c r="B152" s="440"/>
      <c r="C152" s="440"/>
      <c r="D152" s="440"/>
      <c r="E152" s="440"/>
      <c r="F152" s="440"/>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row>
    <row r="153" spans="1:32" x14ac:dyDescent="0.25">
      <c r="A153" s="440"/>
      <c r="B153" s="440"/>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0"/>
      <c r="AF153" s="440"/>
    </row>
    <row r="155" spans="1:32" x14ac:dyDescent="0.25">
      <c r="A155" s="408" t="s">
        <v>468</v>
      </c>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c r="X155" s="409"/>
      <c r="Y155" s="409"/>
      <c r="Z155" s="409"/>
      <c r="AA155" s="409"/>
      <c r="AB155" s="409"/>
      <c r="AC155" s="409"/>
      <c r="AD155" s="409"/>
      <c r="AE155" s="409"/>
      <c r="AF155" s="410"/>
    </row>
    <row r="156" spans="1:32" x14ac:dyDescent="0.25">
      <c r="A156" s="411" t="s">
        <v>469</v>
      </c>
      <c r="B156" s="412"/>
      <c r="C156" s="412"/>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3"/>
    </row>
    <row r="157" spans="1:32" ht="6" customHeight="1" x14ac:dyDescent="0.25"/>
    <row r="158" spans="1:32" x14ac:dyDescent="0.25">
      <c r="A158" s="414" t="s">
        <v>470</v>
      </c>
      <c r="B158" s="415"/>
      <c r="C158" s="415"/>
      <c r="D158" s="415"/>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6"/>
    </row>
    <row r="159" spans="1:32" x14ac:dyDescent="0.25">
      <c r="A159" s="417"/>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c r="AF159" s="419"/>
    </row>
    <row r="161" spans="1:32" x14ac:dyDescent="0.25">
      <c r="A161" s="300">
        <v>1</v>
      </c>
      <c r="B161" s="188" t="s">
        <v>436</v>
      </c>
      <c r="C161" s="188"/>
      <c r="D161" s="188"/>
      <c r="E161" s="188"/>
      <c r="F161" s="188"/>
      <c r="G161" s="188"/>
      <c r="H161" s="188"/>
      <c r="I161" s="188"/>
      <c r="J161" s="188"/>
      <c r="K161" s="268" t="str">
        <f>IF(P25="NIE",K20,"")</f>
        <v/>
      </c>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row>
    <row r="162" spans="1:32" x14ac:dyDescent="0.25">
      <c r="A162" s="300"/>
      <c r="B162" s="188"/>
      <c r="C162" s="188"/>
      <c r="D162" s="188"/>
      <c r="E162" s="188"/>
      <c r="F162" s="188"/>
      <c r="G162" s="188"/>
      <c r="H162" s="188"/>
      <c r="I162" s="188"/>
      <c r="J162" s="18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row>
    <row r="163" spans="1:32" x14ac:dyDescent="0.25">
      <c r="A163" s="300"/>
      <c r="B163" s="188"/>
      <c r="C163" s="188"/>
      <c r="D163" s="188"/>
      <c r="E163" s="188"/>
      <c r="F163" s="188"/>
      <c r="G163" s="188"/>
      <c r="H163" s="188"/>
      <c r="I163" s="188"/>
      <c r="J163" s="18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row>
    <row r="164" spans="1:32" x14ac:dyDescent="0.25">
      <c r="A164" s="43">
        <f>+A161+1</f>
        <v>2</v>
      </c>
      <c r="B164" s="332" t="s">
        <v>437</v>
      </c>
      <c r="C164" s="332"/>
      <c r="D164" s="332"/>
      <c r="E164" s="332"/>
      <c r="F164" s="332"/>
      <c r="G164" s="332"/>
      <c r="H164" s="332"/>
      <c r="I164" s="332"/>
      <c r="J164" s="332"/>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07" t="s">
        <v>463</v>
      </c>
      <c r="B165" s="307"/>
      <c r="C165" s="307"/>
      <c r="D165" s="307"/>
      <c r="E165" s="307"/>
      <c r="F165" s="307"/>
      <c r="G165" s="307"/>
      <c r="H165" s="307"/>
      <c r="I165" s="308" t="s">
        <v>440</v>
      </c>
      <c r="J165" s="308"/>
      <c r="K165" s="308"/>
      <c r="L165" s="308"/>
      <c r="M165" s="308"/>
      <c r="N165" s="308"/>
      <c r="O165" s="308"/>
      <c r="P165" s="308"/>
      <c r="Q165" s="308" t="s">
        <v>441</v>
      </c>
      <c r="R165" s="308"/>
      <c r="S165" s="308"/>
      <c r="T165" s="308"/>
      <c r="U165" s="308"/>
      <c r="V165" s="308"/>
      <c r="W165" s="308"/>
      <c r="X165" s="308"/>
      <c r="Y165" s="308" t="s">
        <v>442</v>
      </c>
      <c r="Z165" s="308"/>
      <c r="AA165" s="308"/>
      <c r="AB165" s="308"/>
      <c r="AC165" s="308"/>
      <c r="AD165" s="308"/>
      <c r="AE165" s="308"/>
      <c r="AF165" s="308"/>
    </row>
    <row r="166" spans="1:32" x14ac:dyDescent="0.25">
      <c r="A166" s="307"/>
      <c r="B166" s="307"/>
      <c r="C166" s="307"/>
      <c r="D166" s="307"/>
      <c r="E166" s="307"/>
      <c r="F166" s="307"/>
      <c r="G166" s="307"/>
      <c r="H166" s="307"/>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row>
    <row r="167" spans="1:32" x14ac:dyDescent="0.25">
      <c r="A167" s="307"/>
      <c r="B167" s="307"/>
      <c r="C167" s="307"/>
      <c r="D167" s="307"/>
      <c r="E167" s="307"/>
      <c r="F167" s="307"/>
      <c r="G167" s="307"/>
      <c r="H167" s="307"/>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row>
    <row r="168" spans="1:32" x14ac:dyDescent="0.25">
      <c r="A168" s="300">
        <f>+A164+1</f>
        <v>3</v>
      </c>
      <c r="B168" s="299" t="s">
        <v>464</v>
      </c>
      <c r="C168" s="299"/>
      <c r="D168" s="299"/>
      <c r="E168" s="299"/>
      <c r="F168" s="299"/>
      <c r="G168" s="299"/>
      <c r="H168" s="299"/>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row>
    <row r="169" spans="1:32" x14ac:dyDescent="0.25">
      <c r="A169" s="300"/>
      <c r="B169" s="299"/>
      <c r="C169" s="299"/>
      <c r="D169" s="299"/>
      <c r="E169" s="299"/>
      <c r="F169" s="299"/>
      <c r="G169" s="299"/>
      <c r="H169" s="299"/>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row>
    <row r="170" spans="1:32" x14ac:dyDescent="0.25">
      <c r="A170" s="300">
        <f>+A168+1</f>
        <v>4</v>
      </c>
      <c r="B170" s="299" t="s">
        <v>465</v>
      </c>
      <c r="C170" s="299"/>
      <c r="D170" s="299"/>
      <c r="E170" s="299"/>
      <c r="F170" s="299"/>
      <c r="G170" s="299"/>
      <c r="H170" s="299"/>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row>
    <row r="171" spans="1:32" x14ac:dyDescent="0.25">
      <c r="A171" s="300"/>
      <c r="B171" s="299"/>
      <c r="C171" s="299"/>
      <c r="D171" s="299"/>
      <c r="E171" s="299"/>
      <c r="F171" s="299"/>
      <c r="G171" s="299"/>
      <c r="H171" s="299"/>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row>
    <row r="172" spans="1:32" x14ac:dyDescent="0.25">
      <c r="A172" s="300">
        <f>+A170+1</f>
        <v>5</v>
      </c>
      <c r="B172" s="299" t="s">
        <v>449</v>
      </c>
      <c r="C172" s="299"/>
      <c r="D172" s="299"/>
      <c r="E172" s="299"/>
      <c r="F172" s="299"/>
      <c r="G172" s="299"/>
      <c r="H172" s="299"/>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row>
    <row r="173" spans="1:32" x14ac:dyDescent="0.25">
      <c r="A173" s="300"/>
      <c r="B173" s="299"/>
      <c r="C173" s="299"/>
      <c r="D173" s="299"/>
      <c r="E173" s="299"/>
      <c r="F173" s="299"/>
      <c r="G173" s="299"/>
      <c r="H173" s="299"/>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row>
    <row r="175" spans="1:32" x14ac:dyDescent="0.25">
      <c r="B175" s="420"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421"/>
      <c r="D175" s="421"/>
      <c r="E175" s="421"/>
      <c r="F175" s="421"/>
      <c r="G175" s="421"/>
      <c r="H175" s="421"/>
      <c r="I175" s="42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2"/>
    </row>
    <row r="176" spans="1:32" x14ac:dyDescent="0.25">
      <c r="B176" s="423"/>
      <c r="C176" s="424"/>
      <c r="D176" s="424"/>
      <c r="E176" s="424"/>
      <c r="F176" s="424"/>
      <c r="G176" s="424"/>
      <c r="H176" s="424"/>
      <c r="I176" s="424"/>
      <c r="J176" s="424"/>
      <c r="K176" s="424"/>
      <c r="L176" s="424"/>
      <c r="M176" s="424"/>
      <c r="N176" s="424"/>
      <c r="O176" s="424"/>
      <c r="P176" s="424"/>
      <c r="Q176" s="424"/>
      <c r="R176" s="424"/>
      <c r="S176" s="424"/>
      <c r="T176" s="424"/>
      <c r="U176" s="424"/>
      <c r="V176" s="424"/>
      <c r="W176" s="424"/>
      <c r="X176" s="424"/>
      <c r="Y176" s="424"/>
      <c r="Z176" s="424"/>
      <c r="AA176" s="424"/>
      <c r="AB176" s="424"/>
      <c r="AC176" s="424"/>
      <c r="AD176" s="424"/>
      <c r="AE176" s="425"/>
    </row>
    <row r="178" spans="2:32" x14ac:dyDescent="0.25">
      <c r="B178" s="391"/>
      <c r="C178" s="391"/>
      <c r="D178" s="391"/>
      <c r="E178" s="391"/>
      <c r="F178" s="391"/>
      <c r="G178" s="391"/>
      <c r="H178" s="391"/>
      <c r="I178" s="391"/>
      <c r="V178" s="392"/>
      <c r="W178" s="392"/>
      <c r="X178" s="392"/>
      <c r="Y178" s="392"/>
      <c r="Z178" s="392"/>
      <c r="AA178" s="392"/>
      <c r="AB178" s="392"/>
      <c r="AC178" s="392"/>
      <c r="AD178" s="392"/>
      <c r="AE178" s="392"/>
    </row>
    <row r="179" spans="2:32" x14ac:dyDescent="0.25">
      <c r="B179" s="391"/>
      <c r="C179" s="391"/>
      <c r="D179" s="391"/>
      <c r="E179" s="391"/>
      <c r="F179" s="391"/>
      <c r="G179" s="391"/>
      <c r="H179" s="391"/>
      <c r="I179" s="391"/>
      <c r="K179" s="111"/>
      <c r="L179" s="111"/>
      <c r="M179" s="52" t="s">
        <v>77</v>
      </c>
      <c r="N179" s="111"/>
      <c r="O179" s="111"/>
      <c r="P179" s="52" t="s">
        <v>77</v>
      </c>
      <c r="Q179" s="111"/>
      <c r="R179" s="111"/>
      <c r="S179" s="111"/>
      <c r="T179" s="111"/>
      <c r="V179" s="392"/>
      <c r="W179" s="392"/>
      <c r="X179" s="392"/>
      <c r="Y179" s="392"/>
      <c r="Z179" s="392"/>
      <c r="AA179" s="392"/>
      <c r="AB179" s="392"/>
      <c r="AC179" s="392"/>
      <c r="AD179" s="392"/>
      <c r="AE179" s="392"/>
    </row>
    <row r="180" spans="2:32" ht="6.75" customHeight="1" x14ac:dyDescent="0.25">
      <c r="B180" s="140" t="s">
        <v>4</v>
      </c>
      <c r="C180" s="140"/>
      <c r="D180" s="140"/>
      <c r="E180" s="140"/>
      <c r="F180" s="140"/>
      <c r="G180" s="140"/>
      <c r="H180" s="140"/>
      <c r="I180" s="140"/>
      <c r="J180" s="22"/>
      <c r="K180" s="140" t="s">
        <v>291</v>
      </c>
      <c r="L180" s="140"/>
      <c r="M180" s="140"/>
      <c r="N180" s="140"/>
      <c r="O180" s="140"/>
      <c r="P180" s="140"/>
      <c r="Q180" s="140"/>
      <c r="R180" s="140"/>
      <c r="S180" s="140"/>
      <c r="T180" s="140"/>
      <c r="U180" s="22"/>
      <c r="V180" s="140" t="s">
        <v>292</v>
      </c>
      <c r="W180" s="140"/>
      <c r="X180" s="140"/>
      <c r="Y180" s="140"/>
      <c r="Z180" s="140"/>
      <c r="AA180" s="140"/>
      <c r="AB180" s="140"/>
      <c r="AC180" s="140"/>
      <c r="AD180" s="140"/>
      <c r="AE180" s="140"/>
    </row>
    <row r="182" spans="2:32" ht="15" customHeight="1" x14ac:dyDescent="0.25">
      <c r="B182" s="373" t="s">
        <v>466</v>
      </c>
      <c r="C182" s="374"/>
      <c r="D182" s="374"/>
      <c r="E182" s="374"/>
      <c r="F182" s="374"/>
      <c r="G182" s="374"/>
      <c r="H182" s="374"/>
      <c r="I182" s="374"/>
      <c r="J182" s="374"/>
      <c r="K182" s="374"/>
      <c r="L182" s="374"/>
      <c r="M182" s="374"/>
      <c r="N182" s="374"/>
      <c r="O182" s="374"/>
      <c r="P182" s="374"/>
      <c r="Q182" s="374"/>
      <c r="R182" s="374"/>
      <c r="S182" s="374"/>
      <c r="T182" s="374"/>
      <c r="U182" s="374"/>
      <c r="V182" s="374"/>
      <c r="W182" s="374"/>
      <c r="X182" s="374"/>
      <c r="Y182" s="374"/>
      <c r="Z182" s="374"/>
      <c r="AA182" s="374"/>
      <c r="AB182" s="374"/>
      <c r="AC182" s="374"/>
      <c r="AD182" s="374"/>
      <c r="AE182" s="374"/>
      <c r="AF182" s="375"/>
    </row>
    <row r="183" spans="2:32" x14ac:dyDescent="0.25">
      <c r="B183" s="376"/>
      <c r="C183" s="377"/>
      <c r="D183" s="377"/>
      <c r="E183" s="377"/>
      <c r="F183" s="377"/>
      <c r="G183" s="377"/>
      <c r="H183" s="377"/>
      <c r="I183" s="377"/>
      <c r="J183" s="377"/>
      <c r="K183" s="377"/>
      <c r="L183" s="377"/>
      <c r="M183" s="377"/>
      <c r="N183" s="377"/>
      <c r="O183" s="377"/>
      <c r="P183" s="377"/>
      <c r="Q183" s="377"/>
      <c r="R183" s="377"/>
      <c r="S183" s="377"/>
      <c r="T183" s="377"/>
      <c r="U183" s="377"/>
      <c r="V183" s="377"/>
      <c r="W183" s="377"/>
      <c r="X183" s="377"/>
      <c r="Y183" s="377"/>
      <c r="Z183" s="377"/>
      <c r="AA183" s="377"/>
      <c r="AB183" s="377"/>
      <c r="AC183" s="377"/>
      <c r="AD183" s="377"/>
      <c r="AE183" s="377"/>
      <c r="AF183" s="378"/>
    </row>
    <row r="184" spans="2:32" x14ac:dyDescent="0.25">
      <c r="B184" s="376"/>
      <c r="C184" s="377"/>
      <c r="D184" s="377"/>
      <c r="E184" s="377"/>
      <c r="F184" s="377"/>
      <c r="G184" s="377"/>
      <c r="H184" s="377"/>
      <c r="I184" s="377"/>
      <c r="J184" s="377"/>
      <c r="K184" s="377"/>
      <c r="L184" s="377"/>
      <c r="M184" s="377"/>
      <c r="N184" s="377"/>
      <c r="O184" s="377"/>
      <c r="P184" s="377"/>
      <c r="Q184" s="377"/>
      <c r="R184" s="377"/>
      <c r="S184" s="377"/>
      <c r="T184" s="377"/>
      <c r="U184" s="377"/>
      <c r="V184" s="377"/>
      <c r="W184" s="377"/>
      <c r="X184" s="377"/>
      <c r="Y184" s="377"/>
      <c r="Z184" s="377"/>
      <c r="AA184" s="377"/>
      <c r="AB184" s="377"/>
      <c r="AC184" s="377"/>
      <c r="AD184" s="377"/>
      <c r="AE184" s="377"/>
      <c r="AF184" s="378"/>
    </row>
    <row r="185" spans="2:32" x14ac:dyDescent="0.25">
      <c r="B185" s="376"/>
      <c r="C185" s="377"/>
      <c r="D185" s="377"/>
      <c r="E185" s="377"/>
      <c r="F185" s="377"/>
      <c r="G185" s="377"/>
      <c r="H185" s="377"/>
      <c r="I185" s="377"/>
      <c r="J185" s="377"/>
      <c r="K185" s="377"/>
      <c r="L185" s="377"/>
      <c r="M185" s="377"/>
      <c r="N185" s="377"/>
      <c r="O185" s="377"/>
      <c r="P185" s="377"/>
      <c r="Q185" s="377"/>
      <c r="R185" s="377"/>
      <c r="S185" s="377"/>
      <c r="T185" s="377"/>
      <c r="U185" s="377"/>
      <c r="V185" s="377"/>
      <c r="W185" s="377"/>
      <c r="X185" s="377"/>
      <c r="Y185" s="377"/>
      <c r="Z185" s="377"/>
      <c r="AA185" s="377"/>
      <c r="AB185" s="377"/>
      <c r="AC185" s="377"/>
      <c r="AD185" s="377"/>
      <c r="AE185" s="377"/>
      <c r="AF185" s="378"/>
    </row>
    <row r="186" spans="2:32" x14ac:dyDescent="0.25">
      <c r="B186" s="376"/>
      <c r="C186" s="377"/>
      <c r="D186" s="377"/>
      <c r="E186" s="377"/>
      <c r="F186" s="377"/>
      <c r="G186" s="377"/>
      <c r="H186" s="377"/>
      <c r="I186" s="377"/>
      <c r="J186" s="377"/>
      <c r="K186" s="377"/>
      <c r="L186" s="377"/>
      <c r="M186" s="377"/>
      <c r="N186" s="377"/>
      <c r="O186" s="377"/>
      <c r="P186" s="377"/>
      <c r="Q186" s="377"/>
      <c r="R186" s="377"/>
      <c r="S186" s="377"/>
      <c r="T186" s="377"/>
      <c r="U186" s="377"/>
      <c r="V186" s="377"/>
      <c r="W186" s="377"/>
      <c r="X186" s="377"/>
      <c r="Y186" s="377"/>
      <c r="Z186" s="377"/>
      <c r="AA186" s="377"/>
      <c r="AB186" s="377"/>
      <c r="AC186" s="377"/>
      <c r="AD186" s="377"/>
      <c r="AE186" s="377"/>
      <c r="AF186" s="378"/>
    </row>
    <row r="187" spans="2:32" x14ac:dyDescent="0.25">
      <c r="B187" s="376"/>
      <c r="C187" s="377"/>
      <c r="D187" s="377"/>
      <c r="E187" s="377"/>
      <c r="F187" s="377"/>
      <c r="G187" s="377"/>
      <c r="H187" s="377"/>
      <c r="I187" s="377"/>
      <c r="J187" s="377"/>
      <c r="K187" s="377"/>
      <c r="L187" s="377"/>
      <c r="M187" s="377"/>
      <c r="N187" s="377"/>
      <c r="O187" s="377"/>
      <c r="P187" s="377"/>
      <c r="Q187" s="377"/>
      <c r="R187" s="377"/>
      <c r="S187" s="377"/>
      <c r="T187" s="377"/>
      <c r="U187" s="377"/>
      <c r="V187" s="377"/>
      <c r="W187" s="377"/>
      <c r="X187" s="377"/>
      <c r="Y187" s="377"/>
      <c r="Z187" s="377"/>
      <c r="AA187" s="377"/>
      <c r="AB187" s="377"/>
      <c r="AC187" s="377"/>
      <c r="AD187" s="377"/>
      <c r="AE187" s="377"/>
      <c r="AF187" s="378"/>
    </row>
    <row r="188" spans="2:32" x14ac:dyDescent="0.25">
      <c r="B188" s="379"/>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0"/>
      <c r="Z188" s="380"/>
      <c r="AA188" s="380"/>
      <c r="AB188" s="380"/>
      <c r="AC188" s="380"/>
      <c r="AD188" s="380"/>
      <c r="AE188" s="380"/>
      <c r="AF188" s="381"/>
    </row>
    <row r="190" spans="2:32" x14ac:dyDescent="0.25">
      <c r="B190" s="402" t="s">
        <v>467</v>
      </c>
      <c r="C190" s="403"/>
      <c r="D190" s="403"/>
      <c r="E190" s="403"/>
      <c r="F190" s="403"/>
      <c r="G190" s="403"/>
      <c r="H190" s="403"/>
      <c r="I190" s="403"/>
      <c r="J190" s="403"/>
      <c r="K190" s="403"/>
      <c r="L190" s="403"/>
      <c r="M190" s="403"/>
      <c r="N190" s="403"/>
      <c r="O190" s="403"/>
      <c r="P190" s="403"/>
      <c r="Q190" s="403"/>
      <c r="R190" s="403"/>
      <c r="S190" s="403"/>
      <c r="T190" s="403"/>
      <c r="U190" s="403"/>
      <c r="V190" s="403"/>
      <c r="W190" s="403"/>
      <c r="X190" s="403"/>
      <c r="Y190" s="403"/>
      <c r="Z190" s="403"/>
      <c r="AA190" s="403"/>
      <c r="AB190" s="403"/>
      <c r="AC190" s="403"/>
      <c r="AD190" s="403"/>
      <c r="AE190" s="404"/>
    </row>
    <row r="191" spans="2:32" x14ac:dyDescent="0.25">
      <c r="B191" s="405"/>
      <c r="C191" s="406"/>
      <c r="D191" s="406"/>
      <c r="E191" s="406"/>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7"/>
    </row>
    <row r="199" spans="1:32" x14ac:dyDescent="0.25">
      <c r="A199" s="440" t="str">
        <f>IF($P$25=Arkusz2!$B$3,"Proszę pominąć ten załącznik","")</f>
        <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440"/>
      <c r="AE199" s="440"/>
      <c r="AF199" s="440"/>
    </row>
    <row r="200" spans="1:32" x14ac:dyDescent="0.25">
      <c r="A200" s="440"/>
      <c r="B200" s="440"/>
      <c r="C200" s="440"/>
      <c r="D200" s="440"/>
      <c r="E200" s="440"/>
      <c r="F200" s="440"/>
      <c r="G200" s="440"/>
      <c r="H200" s="440"/>
      <c r="I200" s="440"/>
      <c r="J200" s="440"/>
      <c r="K200" s="440"/>
      <c r="L200" s="440"/>
      <c r="M200" s="440"/>
      <c r="N200" s="440"/>
      <c r="O200" s="440"/>
      <c r="P200" s="440"/>
      <c r="Q200" s="440"/>
      <c r="R200" s="440"/>
      <c r="S200" s="440"/>
      <c r="T200" s="440"/>
      <c r="U200" s="440"/>
      <c r="V200" s="440"/>
      <c r="W200" s="440"/>
      <c r="X200" s="440"/>
      <c r="Y200" s="440"/>
      <c r="Z200" s="440"/>
      <c r="AA200" s="440"/>
      <c r="AB200" s="440"/>
      <c r="AC200" s="440"/>
      <c r="AD200" s="440"/>
      <c r="AE200" s="440"/>
      <c r="AF200" s="440"/>
    </row>
    <row r="201" spans="1:32" x14ac:dyDescent="0.25">
      <c r="A201" s="440"/>
      <c r="B201" s="440"/>
      <c r="C201" s="440"/>
      <c r="D201" s="440"/>
      <c r="E201" s="440"/>
      <c r="F201" s="440"/>
      <c r="G201" s="440"/>
      <c r="H201" s="440"/>
      <c r="I201" s="440"/>
      <c r="J201" s="440"/>
      <c r="K201" s="440"/>
      <c r="L201" s="440"/>
      <c r="M201" s="440"/>
      <c r="N201" s="440"/>
      <c r="O201" s="440"/>
      <c r="P201" s="440"/>
      <c r="Q201" s="440"/>
      <c r="R201" s="440"/>
      <c r="S201" s="440"/>
      <c r="T201" s="440"/>
      <c r="U201" s="440"/>
      <c r="V201" s="440"/>
      <c r="W201" s="440"/>
      <c r="X201" s="440"/>
      <c r="Y201" s="440"/>
      <c r="Z201" s="440"/>
      <c r="AA201" s="440"/>
      <c r="AB201" s="440"/>
      <c r="AC201" s="440"/>
      <c r="AD201" s="440"/>
      <c r="AE201" s="440"/>
      <c r="AF201" s="440"/>
    </row>
    <row r="203" spans="1:32" x14ac:dyDescent="0.25">
      <c r="A203" s="396" t="s">
        <v>471</v>
      </c>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c r="Y203" s="397"/>
      <c r="Z203" s="397"/>
      <c r="AA203" s="397"/>
      <c r="AB203" s="397"/>
      <c r="AC203" s="397"/>
      <c r="AD203" s="397"/>
      <c r="AE203" s="397"/>
      <c r="AF203" s="398"/>
    </row>
    <row r="204" spans="1:32" x14ac:dyDescent="0.25">
      <c r="A204" s="399" t="s">
        <v>472</v>
      </c>
      <c r="B204" s="400"/>
      <c r="C204" s="400"/>
      <c r="D204" s="400"/>
      <c r="E204" s="400"/>
      <c r="F204" s="400"/>
      <c r="G204" s="400"/>
      <c r="H204" s="400"/>
      <c r="I204" s="400"/>
      <c r="J204" s="400"/>
      <c r="K204" s="400"/>
      <c r="L204" s="400"/>
      <c r="M204" s="400"/>
      <c r="N204" s="400"/>
      <c r="O204" s="400"/>
      <c r="P204" s="400"/>
      <c r="Q204" s="400"/>
      <c r="R204" s="400"/>
      <c r="S204" s="400"/>
      <c r="T204" s="400"/>
      <c r="U204" s="400"/>
      <c r="V204" s="400"/>
      <c r="W204" s="400"/>
      <c r="X204" s="400"/>
      <c r="Y204" s="400"/>
      <c r="Z204" s="400"/>
      <c r="AA204" s="400"/>
      <c r="AB204" s="400"/>
      <c r="AC204" s="400"/>
      <c r="AD204" s="400"/>
      <c r="AE204" s="400"/>
      <c r="AF204" s="401"/>
    </row>
    <row r="206" spans="1:32" x14ac:dyDescent="0.25">
      <c r="A206" s="300">
        <v>1</v>
      </c>
      <c r="B206" s="188" t="s">
        <v>473</v>
      </c>
      <c r="C206" s="188"/>
      <c r="D206" s="188"/>
      <c r="E206" s="188"/>
      <c r="F206" s="188"/>
      <c r="G206" s="188"/>
      <c r="H206" s="188"/>
      <c r="I206" s="188"/>
      <c r="J206" s="18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row>
    <row r="207" spans="1:32" x14ac:dyDescent="0.25">
      <c r="A207" s="300"/>
      <c r="B207" s="188"/>
      <c r="C207" s="188"/>
      <c r="D207" s="188"/>
      <c r="E207" s="188"/>
      <c r="F207" s="188"/>
      <c r="G207" s="188"/>
      <c r="H207" s="188"/>
      <c r="I207" s="188"/>
      <c r="J207" s="18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row>
    <row r="208" spans="1:32" x14ac:dyDescent="0.25">
      <c r="A208" s="300"/>
      <c r="B208" s="188"/>
      <c r="C208" s="188"/>
      <c r="D208" s="188"/>
      <c r="E208" s="188"/>
      <c r="F208" s="188"/>
      <c r="G208" s="188"/>
      <c r="H208" s="188"/>
      <c r="I208" s="188"/>
      <c r="J208" s="18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row>
    <row r="209" spans="1:32" x14ac:dyDescent="0.25">
      <c r="A209" s="43">
        <f>+A206+1</f>
        <v>2</v>
      </c>
      <c r="B209" s="332" t="s">
        <v>437</v>
      </c>
      <c r="C209" s="332"/>
      <c r="D209" s="332"/>
      <c r="E209" s="332"/>
      <c r="F209" s="332"/>
      <c r="G209" s="332"/>
      <c r="H209" s="332"/>
      <c r="I209" s="332"/>
      <c r="J209" s="332"/>
      <c r="K209" s="74"/>
      <c r="L209" s="74"/>
      <c r="M209" s="109" t="s">
        <v>77</v>
      </c>
      <c r="N209" s="74"/>
      <c r="O209" s="74"/>
      <c r="P209" s="109" t="s">
        <v>77</v>
      </c>
      <c r="Q209" s="74"/>
      <c r="R209" s="74"/>
      <c r="S209" s="74"/>
      <c r="T209" s="74"/>
    </row>
    <row r="210" spans="1:32" x14ac:dyDescent="0.25">
      <c r="A210" s="426">
        <f>+A209+1</f>
        <v>3</v>
      </c>
      <c r="B210" s="353" t="s">
        <v>474</v>
      </c>
      <c r="C210" s="354"/>
      <c r="D210" s="354"/>
      <c r="E210" s="354"/>
      <c r="F210" s="354"/>
      <c r="G210" s="354"/>
      <c r="H210" s="354"/>
      <c r="I210" s="354"/>
      <c r="J210" s="355"/>
      <c r="K210" s="428"/>
      <c r="L210" s="429"/>
      <c r="M210" s="429"/>
      <c r="N210" s="429"/>
      <c r="O210" s="429"/>
      <c r="P210" s="429"/>
      <c r="Q210" s="429"/>
      <c r="R210" s="429"/>
      <c r="S210" s="429"/>
      <c r="T210" s="430"/>
    </row>
    <row r="211" spans="1:32" x14ac:dyDescent="0.25">
      <c r="A211" s="427"/>
      <c r="B211" s="359"/>
      <c r="C211" s="360"/>
      <c r="D211" s="360"/>
      <c r="E211" s="360"/>
      <c r="F211" s="360"/>
      <c r="G211" s="360"/>
      <c r="H211" s="360"/>
      <c r="I211" s="360"/>
      <c r="J211" s="361"/>
      <c r="K211" s="431"/>
      <c r="L211" s="432"/>
      <c r="M211" s="432"/>
      <c r="N211" s="432"/>
      <c r="O211" s="432"/>
      <c r="P211" s="432"/>
      <c r="Q211" s="432"/>
      <c r="R211" s="432"/>
      <c r="S211" s="432"/>
      <c r="T211" s="433"/>
    </row>
    <row r="212" spans="1:32" x14ac:dyDescent="0.25">
      <c r="A212" s="307" t="s">
        <v>463</v>
      </c>
      <c r="B212" s="307"/>
      <c r="C212" s="307"/>
      <c r="D212" s="307"/>
      <c r="E212" s="307"/>
      <c r="F212" s="307"/>
      <c r="G212" s="307"/>
      <c r="H212" s="307"/>
      <c r="I212" s="308" t="s">
        <v>440</v>
      </c>
      <c r="J212" s="308"/>
      <c r="K212" s="308"/>
      <c r="L212" s="308"/>
      <c r="M212" s="308"/>
      <c r="N212" s="308"/>
      <c r="O212" s="308"/>
      <c r="P212" s="308"/>
      <c r="Q212" s="308" t="s">
        <v>441</v>
      </c>
      <c r="R212" s="308"/>
      <c r="S212" s="308"/>
      <c r="T212" s="308"/>
      <c r="U212" s="308"/>
      <c r="V212" s="308"/>
      <c r="W212" s="308"/>
      <c r="X212" s="308"/>
      <c r="Y212" s="308" t="s">
        <v>442</v>
      </c>
      <c r="Z212" s="308"/>
      <c r="AA212" s="308"/>
      <c r="AB212" s="308"/>
      <c r="AC212" s="308"/>
      <c r="AD212" s="308"/>
      <c r="AE212" s="308"/>
      <c r="AF212" s="308"/>
    </row>
    <row r="213" spans="1:32" x14ac:dyDescent="0.25">
      <c r="A213" s="307"/>
      <c r="B213" s="307"/>
      <c r="C213" s="307"/>
      <c r="D213" s="307"/>
      <c r="E213" s="307"/>
      <c r="F213" s="307"/>
      <c r="G213" s="307"/>
      <c r="H213" s="307"/>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row>
    <row r="214" spans="1:32" x14ac:dyDescent="0.25">
      <c r="A214" s="307"/>
      <c r="B214" s="307"/>
      <c r="C214" s="307"/>
      <c r="D214" s="307"/>
      <c r="E214" s="307"/>
      <c r="F214" s="307"/>
      <c r="G214" s="307"/>
      <c r="H214" s="307"/>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row>
    <row r="215" spans="1:32" x14ac:dyDescent="0.25">
      <c r="A215" s="300">
        <f>+A210+1</f>
        <v>4</v>
      </c>
      <c r="B215" s="299" t="s">
        <v>464</v>
      </c>
      <c r="C215" s="299"/>
      <c r="D215" s="299"/>
      <c r="E215" s="299"/>
      <c r="F215" s="299"/>
      <c r="G215" s="299"/>
      <c r="H215" s="299"/>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row>
    <row r="216" spans="1:32" x14ac:dyDescent="0.25">
      <c r="A216" s="300"/>
      <c r="B216" s="299"/>
      <c r="C216" s="299"/>
      <c r="D216" s="299"/>
      <c r="E216" s="299"/>
      <c r="F216" s="299"/>
      <c r="G216" s="299"/>
      <c r="H216" s="299"/>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row>
    <row r="217" spans="1:32" x14ac:dyDescent="0.25">
      <c r="A217" s="300">
        <f>+A215+1</f>
        <v>5</v>
      </c>
      <c r="B217" s="299" t="s">
        <v>465</v>
      </c>
      <c r="C217" s="299"/>
      <c r="D217" s="299"/>
      <c r="E217" s="299"/>
      <c r="F217" s="299"/>
      <c r="G217" s="299"/>
      <c r="H217" s="299"/>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row>
    <row r="218" spans="1:32" x14ac:dyDescent="0.25">
      <c r="A218" s="300"/>
      <c r="B218" s="299"/>
      <c r="C218" s="299"/>
      <c r="D218" s="299"/>
      <c r="E218" s="299"/>
      <c r="F218" s="299"/>
      <c r="G218" s="299"/>
      <c r="H218" s="299"/>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row>
    <row r="219" spans="1:32" x14ac:dyDescent="0.25">
      <c r="A219" s="300">
        <f>+A217+1</f>
        <v>6</v>
      </c>
      <c r="B219" s="299" t="s">
        <v>449</v>
      </c>
      <c r="C219" s="299"/>
      <c r="D219" s="299"/>
      <c r="E219" s="299"/>
      <c r="F219" s="299"/>
      <c r="G219" s="299"/>
      <c r="H219" s="299"/>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row>
    <row r="220" spans="1:32" x14ac:dyDescent="0.25">
      <c r="A220" s="300"/>
      <c r="B220" s="299"/>
      <c r="C220" s="299"/>
      <c r="D220" s="299"/>
      <c r="E220" s="299"/>
      <c r="F220" s="299"/>
      <c r="G220" s="299"/>
      <c r="H220" s="299"/>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row>
    <row r="222" spans="1:32" x14ac:dyDescent="0.25">
      <c r="B222" s="420"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421"/>
      <c r="D222" s="421"/>
      <c r="E222" s="421"/>
      <c r="F222" s="421"/>
      <c r="G222" s="421"/>
      <c r="H222" s="421"/>
      <c r="I222" s="421"/>
      <c r="J222" s="421"/>
      <c r="K222" s="421"/>
      <c r="L222" s="421"/>
      <c r="M222" s="421"/>
      <c r="N222" s="421"/>
      <c r="O222" s="421"/>
      <c r="P222" s="421"/>
      <c r="Q222" s="421"/>
      <c r="R222" s="421"/>
      <c r="S222" s="421"/>
      <c r="T222" s="421"/>
      <c r="U222" s="421"/>
      <c r="V222" s="421"/>
      <c r="W222" s="421"/>
      <c r="X222" s="421"/>
      <c r="Y222" s="421"/>
      <c r="Z222" s="421"/>
      <c r="AA222" s="421"/>
      <c r="AB222" s="421"/>
      <c r="AC222" s="421"/>
      <c r="AD222" s="421"/>
      <c r="AE222" s="422"/>
    </row>
    <row r="223" spans="1:32" x14ac:dyDescent="0.25">
      <c r="B223" s="423"/>
      <c r="C223" s="424"/>
      <c r="D223" s="424"/>
      <c r="E223" s="424"/>
      <c r="F223" s="424"/>
      <c r="G223" s="424"/>
      <c r="H223" s="424"/>
      <c r="I223" s="424"/>
      <c r="J223" s="424"/>
      <c r="K223" s="424"/>
      <c r="L223" s="424"/>
      <c r="M223" s="424"/>
      <c r="N223" s="424"/>
      <c r="O223" s="424"/>
      <c r="P223" s="424"/>
      <c r="Q223" s="424"/>
      <c r="R223" s="424"/>
      <c r="S223" s="424"/>
      <c r="T223" s="424"/>
      <c r="U223" s="424"/>
      <c r="V223" s="424"/>
      <c r="W223" s="424"/>
      <c r="X223" s="424"/>
      <c r="Y223" s="424"/>
      <c r="Z223" s="424"/>
      <c r="AA223" s="424"/>
      <c r="AB223" s="424"/>
      <c r="AC223" s="424"/>
      <c r="AD223" s="424"/>
      <c r="AE223" s="425"/>
    </row>
    <row r="225" spans="2:32" x14ac:dyDescent="0.25">
      <c r="B225" s="391"/>
      <c r="C225" s="391"/>
      <c r="D225" s="391"/>
      <c r="E225" s="391"/>
      <c r="F225" s="391"/>
      <c r="G225" s="391"/>
      <c r="H225" s="391"/>
      <c r="I225" s="391"/>
      <c r="V225" s="392"/>
      <c r="W225" s="392"/>
      <c r="X225" s="392"/>
      <c r="Y225" s="392"/>
      <c r="Z225" s="392"/>
      <c r="AA225" s="392"/>
      <c r="AB225" s="392"/>
      <c r="AC225" s="392"/>
      <c r="AD225" s="392"/>
      <c r="AE225" s="392"/>
    </row>
    <row r="226" spans="2:32" x14ac:dyDescent="0.25">
      <c r="B226" s="391"/>
      <c r="C226" s="391"/>
      <c r="D226" s="391"/>
      <c r="E226" s="391"/>
      <c r="F226" s="391"/>
      <c r="G226" s="391"/>
      <c r="H226" s="391"/>
      <c r="I226" s="391"/>
      <c r="K226" s="111"/>
      <c r="L226" s="111"/>
      <c r="M226" s="107" t="s">
        <v>77</v>
      </c>
      <c r="N226" s="111"/>
      <c r="O226" s="111"/>
      <c r="P226" s="107" t="s">
        <v>77</v>
      </c>
      <c r="Q226" s="111"/>
      <c r="R226" s="111"/>
      <c r="S226" s="111"/>
      <c r="T226" s="111"/>
      <c r="V226" s="392"/>
      <c r="W226" s="392"/>
      <c r="X226" s="392"/>
      <c r="Y226" s="392"/>
      <c r="Z226" s="392"/>
      <c r="AA226" s="392"/>
      <c r="AB226" s="392"/>
      <c r="AC226" s="392"/>
      <c r="AD226" s="392"/>
      <c r="AE226" s="392"/>
    </row>
    <row r="227" spans="2:32" ht="6.75" customHeight="1" x14ac:dyDescent="0.25">
      <c r="B227" s="140" t="s">
        <v>4</v>
      </c>
      <c r="C227" s="140"/>
      <c r="D227" s="140"/>
      <c r="E227" s="140"/>
      <c r="F227" s="140"/>
      <c r="G227" s="140"/>
      <c r="H227" s="140"/>
      <c r="I227" s="140"/>
      <c r="J227" s="22"/>
      <c r="K227" s="140" t="s">
        <v>291</v>
      </c>
      <c r="L227" s="140"/>
      <c r="M227" s="140"/>
      <c r="N227" s="140"/>
      <c r="O227" s="140"/>
      <c r="P227" s="140"/>
      <c r="Q227" s="140"/>
      <c r="R227" s="140"/>
      <c r="S227" s="140"/>
      <c r="T227" s="140"/>
      <c r="U227" s="22"/>
      <c r="V227" s="140" t="s">
        <v>292</v>
      </c>
      <c r="W227" s="140"/>
      <c r="X227" s="140"/>
      <c r="Y227" s="140"/>
      <c r="Z227" s="140"/>
      <c r="AA227" s="140"/>
      <c r="AB227" s="140"/>
      <c r="AC227" s="140"/>
      <c r="AD227" s="140"/>
      <c r="AE227" s="140"/>
    </row>
    <row r="229" spans="2:32" ht="15" customHeight="1" x14ac:dyDescent="0.25">
      <c r="B229" s="373" t="s">
        <v>466</v>
      </c>
      <c r="C229" s="374"/>
      <c r="D229" s="374"/>
      <c r="E229" s="374"/>
      <c r="F229" s="374"/>
      <c r="G229" s="374"/>
      <c r="H229" s="374"/>
      <c r="I229" s="374"/>
      <c r="J229" s="374"/>
      <c r="K229" s="374"/>
      <c r="L229" s="374"/>
      <c r="M229" s="374"/>
      <c r="N229" s="374"/>
      <c r="O229" s="374"/>
      <c r="P229" s="374"/>
      <c r="Q229" s="374"/>
      <c r="R229" s="374"/>
      <c r="S229" s="374"/>
      <c r="T229" s="374"/>
      <c r="U229" s="374"/>
      <c r="V229" s="374"/>
      <c r="W229" s="374"/>
      <c r="X229" s="374"/>
      <c r="Y229" s="374"/>
      <c r="Z229" s="374"/>
      <c r="AA229" s="374"/>
      <c r="AB229" s="374"/>
      <c r="AC229" s="374"/>
      <c r="AD229" s="374"/>
      <c r="AE229" s="374"/>
      <c r="AF229" s="375"/>
    </row>
    <row r="230" spans="2:32" x14ac:dyDescent="0.25">
      <c r="B230" s="376"/>
      <c r="C230" s="377"/>
      <c r="D230" s="377"/>
      <c r="E230" s="377"/>
      <c r="F230" s="377"/>
      <c r="G230" s="377"/>
      <c r="H230" s="377"/>
      <c r="I230" s="377"/>
      <c r="J230" s="377"/>
      <c r="K230" s="377"/>
      <c r="L230" s="377"/>
      <c r="M230" s="377"/>
      <c r="N230" s="377"/>
      <c r="O230" s="377"/>
      <c r="P230" s="377"/>
      <c r="Q230" s="377"/>
      <c r="R230" s="377"/>
      <c r="S230" s="377"/>
      <c r="T230" s="377"/>
      <c r="U230" s="377"/>
      <c r="V230" s="377"/>
      <c r="W230" s="377"/>
      <c r="X230" s="377"/>
      <c r="Y230" s="377"/>
      <c r="Z230" s="377"/>
      <c r="AA230" s="377"/>
      <c r="AB230" s="377"/>
      <c r="AC230" s="377"/>
      <c r="AD230" s="377"/>
      <c r="AE230" s="377"/>
      <c r="AF230" s="378"/>
    </row>
    <row r="231" spans="2:32" x14ac:dyDescent="0.25">
      <c r="B231" s="376"/>
      <c r="C231" s="377"/>
      <c r="D231" s="377"/>
      <c r="E231" s="377"/>
      <c r="F231" s="377"/>
      <c r="G231" s="377"/>
      <c r="H231" s="377"/>
      <c r="I231" s="377"/>
      <c r="J231" s="377"/>
      <c r="K231" s="377"/>
      <c r="L231" s="377"/>
      <c r="M231" s="377"/>
      <c r="N231" s="377"/>
      <c r="O231" s="377"/>
      <c r="P231" s="377"/>
      <c r="Q231" s="377"/>
      <c r="R231" s="377"/>
      <c r="S231" s="377"/>
      <c r="T231" s="377"/>
      <c r="U231" s="377"/>
      <c r="V231" s="377"/>
      <c r="W231" s="377"/>
      <c r="X231" s="377"/>
      <c r="Y231" s="377"/>
      <c r="Z231" s="377"/>
      <c r="AA231" s="377"/>
      <c r="AB231" s="377"/>
      <c r="AC231" s="377"/>
      <c r="AD231" s="377"/>
      <c r="AE231" s="377"/>
      <c r="AF231" s="378"/>
    </row>
    <row r="232" spans="2:32" x14ac:dyDescent="0.25">
      <c r="B232" s="376"/>
      <c r="C232" s="377"/>
      <c r="D232" s="377"/>
      <c r="E232" s="377"/>
      <c r="F232" s="377"/>
      <c r="G232" s="377"/>
      <c r="H232" s="377"/>
      <c r="I232" s="377"/>
      <c r="J232" s="377"/>
      <c r="K232" s="377"/>
      <c r="L232" s="377"/>
      <c r="M232" s="377"/>
      <c r="N232" s="377"/>
      <c r="O232" s="377"/>
      <c r="P232" s="377"/>
      <c r="Q232" s="377"/>
      <c r="R232" s="377"/>
      <c r="S232" s="377"/>
      <c r="T232" s="377"/>
      <c r="U232" s="377"/>
      <c r="V232" s="377"/>
      <c r="W232" s="377"/>
      <c r="X232" s="377"/>
      <c r="Y232" s="377"/>
      <c r="Z232" s="377"/>
      <c r="AA232" s="377"/>
      <c r="AB232" s="377"/>
      <c r="AC232" s="377"/>
      <c r="AD232" s="377"/>
      <c r="AE232" s="377"/>
      <c r="AF232" s="378"/>
    </row>
    <row r="233" spans="2:32" x14ac:dyDescent="0.25">
      <c r="B233" s="376"/>
      <c r="C233" s="377"/>
      <c r="D233" s="377"/>
      <c r="E233" s="377"/>
      <c r="F233" s="377"/>
      <c r="G233" s="377"/>
      <c r="H233" s="377"/>
      <c r="I233" s="377"/>
      <c r="J233" s="377"/>
      <c r="K233" s="377"/>
      <c r="L233" s="377"/>
      <c r="M233" s="377"/>
      <c r="N233" s="377"/>
      <c r="O233" s="377"/>
      <c r="P233" s="377"/>
      <c r="Q233" s="377"/>
      <c r="R233" s="377"/>
      <c r="S233" s="377"/>
      <c r="T233" s="377"/>
      <c r="U233" s="377"/>
      <c r="V233" s="377"/>
      <c r="W233" s="377"/>
      <c r="X233" s="377"/>
      <c r="Y233" s="377"/>
      <c r="Z233" s="377"/>
      <c r="AA233" s="377"/>
      <c r="AB233" s="377"/>
      <c r="AC233" s="377"/>
      <c r="AD233" s="377"/>
      <c r="AE233" s="377"/>
      <c r="AF233" s="378"/>
    </row>
    <row r="234" spans="2:32" x14ac:dyDescent="0.25">
      <c r="B234" s="376"/>
      <c r="C234" s="377"/>
      <c r="D234" s="377"/>
      <c r="E234" s="377"/>
      <c r="F234" s="377"/>
      <c r="G234" s="377"/>
      <c r="H234" s="377"/>
      <c r="I234" s="377"/>
      <c r="J234" s="377"/>
      <c r="K234" s="377"/>
      <c r="L234" s="377"/>
      <c r="M234" s="377"/>
      <c r="N234" s="377"/>
      <c r="O234" s="377"/>
      <c r="P234" s="377"/>
      <c r="Q234" s="377"/>
      <c r="R234" s="377"/>
      <c r="S234" s="377"/>
      <c r="T234" s="377"/>
      <c r="U234" s="377"/>
      <c r="V234" s="377"/>
      <c r="W234" s="377"/>
      <c r="X234" s="377"/>
      <c r="Y234" s="377"/>
      <c r="Z234" s="377"/>
      <c r="AA234" s="377"/>
      <c r="AB234" s="377"/>
      <c r="AC234" s="377"/>
      <c r="AD234" s="377"/>
      <c r="AE234" s="377"/>
      <c r="AF234" s="378"/>
    </row>
    <row r="235" spans="2:32" x14ac:dyDescent="0.25">
      <c r="B235" s="379"/>
      <c r="C235" s="380"/>
      <c r="D235" s="380"/>
      <c r="E235" s="380"/>
      <c r="F235" s="380"/>
      <c r="G235" s="380"/>
      <c r="H235" s="380"/>
      <c r="I235" s="380"/>
      <c r="J235" s="380"/>
      <c r="K235" s="380"/>
      <c r="L235" s="380"/>
      <c r="M235" s="380"/>
      <c r="N235" s="380"/>
      <c r="O235" s="380"/>
      <c r="P235" s="380"/>
      <c r="Q235" s="380"/>
      <c r="R235" s="380"/>
      <c r="S235" s="380"/>
      <c r="T235" s="380"/>
      <c r="U235" s="380"/>
      <c r="V235" s="380"/>
      <c r="W235" s="380"/>
      <c r="X235" s="380"/>
      <c r="Y235" s="380"/>
      <c r="Z235" s="380"/>
      <c r="AA235" s="380"/>
      <c r="AB235" s="380"/>
      <c r="AC235" s="380"/>
      <c r="AD235" s="380"/>
      <c r="AE235" s="380"/>
      <c r="AF235" s="381"/>
    </row>
    <row r="237" spans="2:32" x14ac:dyDescent="0.25">
      <c r="B237" s="402" t="s">
        <v>467</v>
      </c>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4"/>
    </row>
    <row r="238" spans="2:32" x14ac:dyDescent="0.25">
      <c r="B238" s="405"/>
      <c r="C238" s="406"/>
      <c r="D238" s="406"/>
      <c r="E238" s="406"/>
      <c r="F238" s="406"/>
      <c r="G238" s="406"/>
      <c r="H238" s="406"/>
      <c r="I238" s="406"/>
      <c r="J238" s="406"/>
      <c r="K238" s="406"/>
      <c r="L238" s="406"/>
      <c r="M238" s="406"/>
      <c r="N238" s="406"/>
      <c r="O238" s="406"/>
      <c r="P238" s="406"/>
      <c r="Q238" s="406"/>
      <c r="R238" s="406"/>
      <c r="S238" s="406"/>
      <c r="T238" s="406"/>
      <c r="U238" s="406"/>
      <c r="V238" s="406"/>
      <c r="W238" s="406"/>
      <c r="X238" s="406"/>
      <c r="Y238" s="406"/>
      <c r="Z238" s="406"/>
      <c r="AA238" s="406"/>
      <c r="AB238" s="406"/>
      <c r="AC238" s="406"/>
      <c r="AD238" s="406"/>
      <c r="AE238" s="407"/>
    </row>
    <row r="246" spans="1:32" x14ac:dyDescent="0.25">
      <c r="A246" s="440" t="str">
        <f>IF($P$25=Arkusz2!$B$3,"Proszę pominąć ten załącznik","")</f>
        <v/>
      </c>
      <c r="B246" s="440"/>
      <c r="C246" s="440"/>
      <c r="D246" s="440"/>
      <c r="E246" s="440"/>
      <c r="F246" s="440"/>
      <c r="G246" s="440"/>
      <c r="H246" s="440"/>
      <c r="I246" s="440"/>
      <c r="J246" s="440"/>
      <c r="K246" s="440"/>
      <c r="L246" s="440"/>
      <c r="M246" s="440"/>
      <c r="N246" s="440"/>
      <c r="O246" s="440"/>
      <c r="P246" s="440"/>
      <c r="Q246" s="440"/>
      <c r="R246" s="440"/>
      <c r="S246" s="440"/>
      <c r="T246" s="440"/>
      <c r="U246" s="440"/>
      <c r="V246" s="440"/>
      <c r="W246" s="440"/>
      <c r="X246" s="440"/>
      <c r="Y246" s="440"/>
      <c r="Z246" s="440"/>
      <c r="AA246" s="440"/>
      <c r="AB246" s="440"/>
      <c r="AC246" s="440"/>
      <c r="AD246" s="440"/>
      <c r="AE246" s="440"/>
      <c r="AF246" s="440"/>
    </row>
    <row r="247" spans="1:32" x14ac:dyDescent="0.25">
      <c r="A247" s="440"/>
      <c r="B247" s="440"/>
      <c r="C247" s="440"/>
      <c r="D247" s="440"/>
      <c r="E247" s="440"/>
      <c r="F247" s="440"/>
      <c r="G247" s="440"/>
      <c r="H247" s="440"/>
      <c r="I247" s="440"/>
      <c r="J247" s="440"/>
      <c r="K247" s="440"/>
      <c r="L247" s="440"/>
      <c r="M247" s="440"/>
      <c r="N247" s="440"/>
      <c r="O247" s="440"/>
      <c r="P247" s="440"/>
      <c r="Q247" s="440"/>
      <c r="R247" s="440"/>
      <c r="S247" s="440"/>
      <c r="T247" s="440"/>
      <c r="U247" s="440"/>
      <c r="V247" s="440"/>
      <c r="W247" s="440"/>
      <c r="X247" s="440"/>
      <c r="Y247" s="440"/>
      <c r="Z247" s="440"/>
      <c r="AA247" s="440"/>
      <c r="AB247" s="440"/>
      <c r="AC247" s="440"/>
      <c r="AD247" s="440"/>
      <c r="AE247" s="440"/>
      <c r="AF247" s="440"/>
    </row>
    <row r="248" spans="1:32" x14ac:dyDescent="0.25">
      <c r="A248" s="440"/>
      <c r="B248" s="440"/>
      <c r="C248" s="440"/>
      <c r="D248" s="440"/>
      <c r="E248" s="440"/>
      <c r="F248" s="440"/>
      <c r="G248" s="440"/>
      <c r="H248" s="440"/>
      <c r="I248" s="440"/>
      <c r="J248" s="440"/>
      <c r="K248" s="440"/>
      <c r="L248" s="440"/>
      <c r="M248" s="440"/>
      <c r="N248" s="440"/>
      <c r="O248" s="440"/>
      <c r="P248" s="440"/>
      <c r="Q248" s="440"/>
      <c r="R248" s="440"/>
      <c r="S248" s="440"/>
      <c r="T248" s="440"/>
      <c r="U248" s="440"/>
      <c r="V248" s="440"/>
      <c r="W248" s="440"/>
      <c r="X248" s="440"/>
      <c r="Y248" s="440"/>
      <c r="Z248" s="440"/>
      <c r="AA248" s="440"/>
      <c r="AB248" s="440"/>
      <c r="AC248" s="440"/>
      <c r="AD248" s="440"/>
      <c r="AE248" s="440"/>
      <c r="AF248" s="440"/>
    </row>
    <row r="250" spans="1:32" x14ac:dyDescent="0.25">
      <c r="A250" s="396" t="s">
        <v>475</v>
      </c>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c r="X250" s="397"/>
      <c r="Y250" s="397"/>
      <c r="Z250" s="397"/>
      <c r="AA250" s="397"/>
      <c r="AB250" s="397"/>
      <c r="AC250" s="397"/>
      <c r="AD250" s="397"/>
      <c r="AE250" s="397"/>
      <c r="AF250" s="398"/>
    </row>
    <row r="251" spans="1:32" x14ac:dyDescent="0.25">
      <c r="A251" s="399" t="s">
        <v>472</v>
      </c>
      <c r="B251" s="400"/>
      <c r="C251" s="400"/>
      <c r="D251" s="400"/>
      <c r="E251" s="400"/>
      <c r="F251" s="400"/>
      <c r="G251" s="400"/>
      <c r="H251" s="400"/>
      <c r="I251" s="400"/>
      <c r="J251" s="400"/>
      <c r="K251" s="400"/>
      <c r="L251" s="400"/>
      <c r="M251" s="400"/>
      <c r="N251" s="400"/>
      <c r="O251" s="400"/>
      <c r="P251" s="400"/>
      <c r="Q251" s="400"/>
      <c r="R251" s="400"/>
      <c r="S251" s="400"/>
      <c r="T251" s="400"/>
      <c r="U251" s="400"/>
      <c r="V251" s="400"/>
      <c r="W251" s="400"/>
      <c r="X251" s="400"/>
      <c r="Y251" s="400"/>
      <c r="Z251" s="400"/>
      <c r="AA251" s="400"/>
      <c r="AB251" s="400"/>
      <c r="AC251" s="400"/>
      <c r="AD251" s="400"/>
      <c r="AE251" s="400"/>
      <c r="AF251" s="401"/>
    </row>
    <row r="253" spans="1:32" x14ac:dyDescent="0.25">
      <c r="A253" s="300">
        <v>1</v>
      </c>
      <c r="B253" s="188" t="s">
        <v>476</v>
      </c>
      <c r="C253" s="188"/>
      <c r="D253" s="188"/>
      <c r="E253" s="188"/>
      <c r="F253" s="188"/>
      <c r="G253" s="188"/>
      <c r="H253" s="188"/>
      <c r="I253" s="188"/>
      <c r="J253" s="18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row>
    <row r="254" spans="1:32" x14ac:dyDescent="0.25">
      <c r="A254" s="300"/>
      <c r="B254" s="188"/>
      <c r="C254" s="188"/>
      <c r="D254" s="188"/>
      <c r="E254" s="188"/>
      <c r="F254" s="188"/>
      <c r="G254" s="188"/>
      <c r="H254" s="188"/>
      <c r="I254" s="188"/>
      <c r="J254" s="18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row>
    <row r="255" spans="1:32" x14ac:dyDescent="0.25">
      <c r="A255" s="300"/>
      <c r="B255" s="188"/>
      <c r="C255" s="188"/>
      <c r="D255" s="188"/>
      <c r="E255" s="188"/>
      <c r="F255" s="188"/>
      <c r="G255" s="188"/>
      <c r="H255" s="188"/>
      <c r="I255" s="188"/>
      <c r="J255" s="18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row>
    <row r="256" spans="1:32" x14ac:dyDescent="0.25">
      <c r="A256" s="43">
        <f>+A253+1</f>
        <v>2</v>
      </c>
      <c r="B256" s="332" t="s">
        <v>437</v>
      </c>
      <c r="C256" s="332"/>
      <c r="D256" s="332"/>
      <c r="E256" s="332"/>
      <c r="F256" s="332"/>
      <c r="G256" s="332"/>
      <c r="H256" s="332"/>
      <c r="I256" s="332"/>
      <c r="J256" s="332"/>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426">
        <f>+A256+1</f>
        <v>3</v>
      </c>
      <c r="B257" s="353" t="s">
        <v>474</v>
      </c>
      <c r="C257" s="354"/>
      <c r="D257" s="354"/>
      <c r="E257" s="354"/>
      <c r="F257" s="354"/>
      <c r="G257" s="354"/>
      <c r="H257" s="354"/>
      <c r="I257" s="354"/>
      <c r="J257" s="355"/>
      <c r="K257" s="428"/>
      <c r="L257" s="429"/>
      <c r="M257" s="429"/>
      <c r="N257" s="429"/>
      <c r="O257" s="429"/>
      <c r="P257" s="429"/>
      <c r="Q257" s="429"/>
      <c r="R257" s="429"/>
      <c r="S257" s="429"/>
      <c r="T257" s="430"/>
      <c r="U257" s="108"/>
      <c r="V257" s="108"/>
      <c r="W257" s="108"/>
      <c r="X257" s="108"/>
      <c r="Y257" s="108"/>
      <c r="Z257" s="108"/>
      <c r="AA257" s="108"/>
      <c r="AB257" s="108"/>
      <c r="AC257" s="108"/>
      <c r="AD257" s="108"/>
      <c r="AE257" s="108"/>
      <c r="AF257" s="108"/>
    </row>
    <row r="258" spans="1:32" x14ac:dyDescent="0.25">
      <c r="A258" s="427"/>
      <c r="B258" s="359"/>
      <c r="C258" s="360"/>
      <c r="D258" s="360"/>
      <c r="E258" s="360"/>
      <c r="F258" s="360"/>
      <c r="G258" s="360"/>
      <c r="H258" s="360"/>
      <c r="I258" s="360"/>
      <c r="J258" s="361"/>
      <c r="K258" s="431"/>
      <c r="L258" s="432"/>
      <c r="M258" s="432"/>
      <c r="N258" s="432"/>
      <c r="O258" s="432"/>
      <c r="P258" s="432"/>
      <c r="Q258" s="432"/>
      <c r="R258" s="432"/>
      <c r="S258" s="432"/>
      <c r="T258" s="433"/>
      <c r="U258" s="108"/>
      <c r="V258" s="108"/>
      <c r="W258" s="108"/>
      <c r="X258" s="108"/>
      <c r="Y258" s="108"/>
      <c r="Z258" s="108"/>
      <c r="AA258" s="108"/>
      <c r="AB258" s="108"/>
      <c r="AC258" s="108"/>
      <c r="AD258" s="108"/>
      <c r="AE258" s="108"/>
      <c r="AF258" s="108"/>
    </row>
    <row r="259" spans="1:32" x14ac:dyDescent="0.25">
      <c r="A259" s="307" t="s">
        <v>463</v>
      </c>
      <c r="B259" s="307"/>
      <c r="C259" s="307"/>
      <c r="D259" s="307"/>
      <c r="E259" s="307"/>
      <c r="F259" s="307"/>
      <c r="G259" s="307"/>
      <c r="H259" s="307"/>
      <c r="I259" s="308" t="s">
        <v>440</v>
      </c>
      <c r="J259" s="308"/>
      <c r="K259" s="308"/>
      <c r="L259" s="308"/>
      <c r="M259" s="308"/>
      <c r="N259" s="308"/>
      <c r="O259" s="308"/>
      <c r="P259" s="308"/>
      <c r="Q259" s="308" t="s">
        <v>441</v>
      </c>
      <c r="R259" s="308"/>
      <c r="S259" s="308"/>
      <c r="T259" s="308"/>
      <c r="U259" s="308"/>
      <c r="V259" s="308"/>
      <c r="W259" s="308"/>
      <c r="X259" s="308"/>
      <c r="Y259" s="308" t="s">
        <v>442</v>
      </c>
      <c r="Z259" s="308"/>
      <c r="AA259" s="308"/>
      <c r="AB259" s="308"/>
      <c r="AC259" s="308"/>
      <c r="AD259" s="308"/>
      <c r="AE259" s="308"/>
      <c r="AF259" s="308"/>
    </row>
    <row r="260" spans="1:32" x14ac:dyDescent="0.25">
      <c r="A260" s="307"/>
      <c r="B260" s="307"/>
      <c r="C260" s="307"/>
      <c r="D260" s="307"/>
      <c r="E260" s="307"/>
      <c r="F260" s="307"/>
      <c r="G260" s="307"/>
      <c r="H260" s="307"/>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row>
    <row r="261" spans="1:32" x14ac:dyDescent="0.25">
      <c r="A261" s="307"/>
      <c r="B261" s="307"/>
      <c r="C261" s="307"/>
      <c r="D261" s="307"/>
      <c r="E261" s="307"/>
      <c r="F261" s="307"/>
      <c r="G261" s="307"/>
      <c r="H261" s="307"/>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row>
    <row r="262" spans="1:32" x14ac:dyDescent="0.25">
      <c r="A262" s="300">
        <f>+A257+1</f>
        <v>4</v>
      </c>
      <c r="B262" s="299" t="s">
        <v>464</v>
      </c>
      <c r="C262" s="299"/>
      <c r="D262" s="299"/>
      <c r="E262" s="299"/>
      <c r="F262" s="299"/>
      <c r="G262" s="299"/>
      <c r="H262" s="299"/>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row>
    <row r="263" spans="1:32" x14ac:dyDescent="0.25">
      <c r="A263" s="300"/>
      <c r="B263" s="299"/>
      <c r="C263" s="299"/>
      <c r="D263" s="299"/>
      <c r="E263" s="299"/>
      <c r="F263" s="299"/>
      <c r="G263" s="299"/>
      <c r="H263" s="299"/>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row>
    <row r="264" spans="1:32" x14ac:dyDescent="0.25">
      <c r="A264" s="300">
        <f>+A262+1</f>
        <v>5</v>
      </c>
      <c r="B264" s="299" t="s">
        <v>465</v>
      </c>
      <c r="C264" s="299"/>
      <c r="D264" s="299"/>
      <c r="E264" s="299"/>
      <c r="F264" s="299"/>
      <c r="G264" s="299"/>
      <c r="H264" s="299"/>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row>
    <row r="265" spans="1:32" x14ac:dyDescent="0.25">
      <c r="A265" s="300"/>
      <c r="B265" s="299"/>
      <c r="C265" s="299"/>
      <c r="D265" s="299"/>
      <c r="E265" s="299"/>
      <c r="F265" s="299"/>
      <c r="G265" s="299"/>
      <c r="H265" s="299"/>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row>
    <row r="266" spans="1:32" x14ac:dyDescent="0.25">
      <c r="A266" s="300">
        <f>+A264+1</f>
        <v>6</v>
      </c>
      <c r="B266" s="299" t="s">
        <v>449</v>
      </c>
      <c r="C266" s="299"/>
      <c r="D266" s="299"/>
      <c r="E266" s="299"/>
      <c r="F266" s="299"/>
      <c r="G266" s="299"/>
      <c r="H266" s="299"/>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row>
    <row r="267" spans="1:32" x14ac:dyDescent="0.25">
      <c r="A267" s="300"/>
      <c r="B267" s="299"/>
      <c r="C267" s="299"/>
      <c r="D267" s="299"/>
      <c r="E267" s="299"/>
      <c r="F267" s="299"/>
      <c r="G267" s="299"/>
      <c r="H267" s="299"/>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row>
    <row r="269" spans="1:32" x14ac:dyDescent="0.25">
      <c r="B269" s="420"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421"/>
      <c r="D269" s="421"/>
      <c r="E269" s="421"/>
      <c r="F269" s="421"/>
      <c r="G269" s="421"/>
      <c r="H269" s="421"/>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2"/>
    </row>
    <row r="270" spans="1:32" x14ac:dyDescent="0.25">
      <c r="B270" s="423"/>
      <c r="C270" s="424"/>
      <c r="D270" s="424"/>
      <c r="E270" s="424"/>
      <c r="F270" s="424"/>
      <c r="G270" s="424"/>
      <c r="H270" s="424"/>
      <c r="I270" s="424"/>
      <c r="J270" s="424"/>
      <c r="K270" s="424"/>
      <c r="L270" s="424"/>
      <c r="M270" s="424"/>
      <c r="N270" s="424"/>
      <c r="O270" s="424"/>
      <c r="P270" s="424"/>
      <c r="Q270" s="424"/>
      <c r="R270" s="424"/>
      <c r="S270" s="424"/>
      <c r="T270" s="424"/>
      <c r="U270" s="424"/>
      <c r="V270" s="424"/>
      <c r="W270" s="424"/>
      <c r="X270" s="424"/>
      <c r="Y270" s="424"/>
      <c r="Z270" s="424"/>
      <c r="AA270" s="424"/>
      <c r="AB270" s="424"/>
      <c r="AC270" s="424"/>
      <c r="AD270" s="424"/>
      <c r="AE270" s="425"/>
    </row>
    <row r="272" spans="1:32" x14ac:dyDescent="0.25">
      <c r="B272" s="391"/>
      <c r="C272" s="391"/>
      <c r="D272" s="391"/>
      <c r="E272" s="391"/>
      <c r="F272" s="391"/>
      <c r="G272" s="391"/>
      <c r="H272" s="391"/>
      <c r="I272" s="391"/>
      <c r="V272" s="392"/>
      <c r="W272" s="392"/>
      <c r="X272" s="392"/>
      <c r="Y272" s="392"/>
      <c r="Z272" s="392"/>
      <c r="AA272" s="392"/>
      <c r="AB272" s="392"/>
      <c r="AC272" s="392"/>
      <c r="AD272" s="392"/>
      <c r="AE272" s="392"/>
    </row>
    <row r="273" spans="2:32" x14ac:dyDescent="0.25">
      <c r="B273" s="391"/>
      <c r="C273" s="391"/>
      <c r="D273" s="391"/>
      <c r="E273" s="391"/>
      <c r="F273" s="391"/>
      <c r="G273" s="391"/>
      <c r="H273" s="391"/>
      <c r="I273" s="391"/>
      <c r="K273" s="111"/>
      <c r="L273" s="111"/>
      <c r="M273" s="107" t="s">
        <v>77</v>
      </c>
      <c r="N273" s="111"/>
      <c r="O273" s="111"/>
      <c r="P273" s="107" t="s">
        <v>77</v>
      </c>
      <c r="Q273" s="111"/>
      <c r="R273" s="111"/>
      <c r="S273" s="111"/>
      <c r="T273" s="111"/>
      <c r="V273" s="392"/>
      <c r="W273" s="392"/>
      <c r="X273" s="392"/>
      <c r="Y273" s="392"/>
      <c r="Z273" s="392"/>
      <c r="AA273" s="392"/>
      <c r="AB273" s="392"/>
      <c r="AC273" s="392"/>
      <c r="AD273" s="392"/>
      <c r="AE273" s="392"/>
    </row>
    <row r="274" spans="2:32" x14ac:dyDescent="0.25">
      <c r="B274" s="140" t="s">
        <v>4</v>
      </c>
      <c r="C274" s="140"/>
      <c r="D274" s="140"/>
      <c r="E274" s="140"/>
      <c r="F274" s="140"/>
      <c r="G274" s="140"/>
      <c r="H274" s="140"/>
      <c r="I274" s="140"/>
      <c r="J274" s="22"/>
      <c r="K274" s="140" t="s">
        <v>291</v>
      </c>
      <c r="L274" s="140"/>
      <c r="M274" s="140"/>
      <c r="N274" s="140"/>
      <c r="O274" s="140"/>
      <c r="P274" s="140"/>
      <c r="Q274" s="140"/>
      <c r="R274" s="140"/>
      <c r="S274" s="140"/>
      <c r="T274" s="140"/>
      <c r="U274" s="22"/>
      <c r="V274" s="140" t="s">
        <v>292</v>
      </c>
      <c r="W274" s="140"/>
      <c r="X274" s="140"/>
      <c r="Y274" s="140"/>
      <c r="Z274" s="140"/>
      <c r="AA274" s="140"/>
      <c r="AB274" s="140"/>
      <c r="AC274" s="140"/>
      <c r="AD274" s="140"/>
      <c r="AE274" s="140"/>
    </row>
    <row r="276" spans="2:32" x14ac:dyDescent="0.25">
      <c r="B276" s="373" t="s">
        <v>466</v>
      </c>
      <c r="C276" s="374"/>
      <c r="D276" s="374"/>
      <c r="E276" s="374"/>
      <c r="F276" s="374"/>
      <c r="G276" s="374"/>
      <c r="H276" s="374"/>
      <c r="I276" s="374"/>
      <c r="J276" s="374"/>
      <c r="K276" s="374"/>
      <c r="L276" s="374"/>
      <c r="M276" s="374"/>
      <c r="N276" s="374"/>
      <c r="O276" s="374"/>
      <c r="P276" s="374"/>
      <c r="Q276" s="374"/>
      <c r="R276" s="374"/>
      <c r="S276" s="374"/>
      <c r="T276" s="374"/>
      <c r="U276" s="374"/>
      <c r="V276" s="374"/>
      <c r="W276" s="374"/>
      <c r="X276" s="374"/>
      <c r="Y276" s="374"/>
      <c r="Z276" s="374"/>
      <c r="AA276" s="374"/>
      <c r="AB276" s="374"/>
      <c r="AC276" s="374"/>
      <c r="AD276" s="374"/>
      <c r="AE276" s="374"/>
      <c r="AF276" s="375"/>
    </row>
    <row r="277" spans="2:32" x14ac:dyDescent="0.25">
      <c r="B277" s="376"/>
      <c r="C277" s="377"/>
      <c r="D277" s="377"/>
      <c r="E277" s="377"/>
      <c r="F277" s="377"/>
      <c r="G277" s="377"/>
      <c r="H277" s="377"/>
      <c r="I277" s="377"/>
      <c r="J277" s="377"/>
      <c r="K277" s="377"/>
      <c r="L277" s="377"/>
      <c r="M277" s="377"/>
      <c r="N277" s="377"/>
      <c r="O277" s="377"/>
      <c r="P277" s="377"/>
      <c r="Q277" s="377"/>
      <c r="R277" s="377"/>
      <c r="S277" s="377"/>
      <c r="T277" s="377"/>
      <c r="U277" s="377"/>
      <c r="V277" s="377"/>
      <c r="W277" s="377"/>
      <c r="X277" s="377"/>
      <c r="Y277" s="377"/>
      <c r="Z277" s="377"/>
      <c r="AA277" s="377"/>
      <c r="AB277" s="377"/>
      <c r="AC277" s="377"/>
      <c r="AD277" s="377"/>
      <c r="AE277" s="377"/>
      <c r="AF277" s="378"/>
    </row>
    <row r="278" spans="2:32" x14ac:dyDescent="0.25">
      <c r="B278" s="376"/>
      <c r="C278" s="377"/>
      <c r="D278" s="377"/>
      <c r="E278" s="377"/>
      <c r="F278" s="377"/>
      <c r="G278" s="377"/>
      <c r="H278" s="377"/>
      <c r="I278" s="377"/>
      <c r="J278" s="377"/>
      <c r="K278" s="377"/>
      <c r="L278" s="377"/>
      <c r="M278" s="377"/>
      <c r="N278" s="377"/>
      <c r="O278" s="377"/>
      <c r="P278" s="377"/>
      <c r="Q278" s="377"/>
      <c r="R278" s="377"/>
      <c r="S278" s="377"/>
      <c r="T278" s="377"/>
      <c r="U278" s="377"/>
      <c r="V278" s="377"/>
      <c r="W278" s="377"/>
      <c r="X278" s="377"/>
      <c r="Y278" s="377"/>
      <c r="Z278" s="377"/>
      <c r="AA278" s="377"/>
      <c r="AB278" s="377"/>
      <c r="AC278" s="377"/>
      <c r="AD278" s="377"/>
      <c r="AE278" s="377"/>
      <c r="AF278" s="378"/>
    </row>
    <row r="279" spans="2:32" x14ac:dyDescent="0.25">
      <c r="B279" s="376"/>
      <c r="C279" s="377"/>
      <c r="D279" s="377"/>
      <c r="E279" s="377"/>
      <c r="F279" s="377"/>
      <c r="G279" s="377"/>
      <c r="H279" s="377"/>
      <c r="I279" s="377"/>
      <c r="J279" s="377"/>
      <c r="K279" s="377"/>
      <c r="L279" s="377"/>
      <c r="M279" s="377"/>
      <c r="N279" s="377"/>
      <c r="O279" s="377"/>
      <c r="P279" s="377"/>
      <c r="Q279" s="377"/>
      <c r="R279" s="377"/>
      <c r="S279" s="377"/>
      <c r="T279" s="377"/>
      <c r="U279" s="377"/>
      <c r="V279" s="377"/>
      <c r="W279" s="377"/>
      <c r="X279" s="377"/>
      <c r="Y279" s="377"/>
      <c r="Z279" s="377"/>
      <c r="AA279" s="377"/>
      <c r="AB279" s="377"/>
      <c r="AC279" s="377"/>
      <c r="AD279" s="377"/>
      <c r="AE279" s="377"/>
      <c r="AF279" s="378"/>
    </row>
    <row r="280" spans="2:32" x14ac:dyDescent="0.25">
      <c r="B280" s="376"/>
      <c r="C280" s="377"/>
      <c r="D280" s="377"/>
      <c r="E280" s="377"/>
      <c r="F280" s="377"/>
      <c r="G280" s="377"/>
      <c r="H280" s="377"/>
      <c r="I280" s="377"/>
      <c r="J280" s="377"/>
      <c r="K280" s="377"/>
      <c r="L280" s="377"/>
      <c r="M280" s="377"/>
      <c r="N280" s="377"/>
      <c r="O280" s="377"/>
      <c r="P280" s="377"/>
      <c r="Q280" s="377"/>
      <c r="R280" s="377"/>
      <c r="S280" s="377"/>
      <c r="T280" s="377"/>
      <c r="U280" s="377"/>
      <c r="V280" s="377"/>
      <c r="W280" s="377"/>
      <c r="X280" s="377"/>
      <c r="Y280" s="377"/>
      <c r="Z280" s="377"/>
      <c r="AA280" s="377"/>
      <c r="AB280" s="377"/>
      <c r="AC280" s="377"/>
      <c r="AD280" s="377"/>
      <c r="AE280" s="377"/>
      <c r="AF280" s="378"/>
    </row>
    <row r="281" spans="2:32" x14ac:dyDescent="0.25">
      <c r="B281" s="376"/>
      <c r="C281" s="377"/>
      <c r="D281" s="377"/>
      <c r="E281" s="377"/>
      <c r="F281" s="377"/>
      <c r="G281" s="377"/>
      <c r="H281" s="377"/>
      <c r="I281" s="377"/>
      <c r="J281" s="377"/>
      <c r="K281" s="377"/>
      <c r="L281" s="377"/>
      <c r="M281" s="377"/>
      <c r="N281" s="377"/>
      <c r="O281" s="377"/>
      <c r="P281" s="377"/>
      <c r="Q281" s="377"/>
      <c r="R281" s="377"/>
      <c r="S281" s="377"/>
      <c r="T281" s="377"/>
      <c r="U281" s="377"/>
      <c r="V281" s="377"/>
      <c r="W281" s="377"/>
      <c r="X281" s="377"/>
      <c r="Y281" s="377"/>
      <c r="Z281" s="377"/>
      <c r="AA281" s="377"/>
      <c r="AB281" s="377"/>
      <c r="AC281" s="377"/>
      <c r="AD281" s="377"/>
      <c r="AE281" s="377"/>
      <c r="AF281" s="378"/>
    </row>
    <row r="282" spans="2:32" x14ac:dyDescent="0.25">
      <c r="B282" s="379"/>
      <c r="C282" s="380"/>
      <c r="D282" s="380"/>
      <c r="E282" s="380"/>
      <c r="F282" s="380"/>
      <c r="G282" s="380"/>
      <c r="H282" s="380"/>
      <c r="I282" s="380"/>
      <c r="J282" s="380"/>
      <c r="K282" s="380"/>
      <c r="L282" s="380"/>
      <c r="M282" s="380"/>
      <c r="N282" s="380"/>
      <c r="O282" s="380"/>
      <c r="P282" s="380"/>
      <c r="Q282" s="380"/>
      <c r="R282" s="380"/>
      <c r="S282" s="380"/>
      <c r="T282" s="380"/>
      <c r="U282" s="380"/>
      <c r="V282" s="380"/>
      <c r="W282" s="380"/>
      <c r="X282" s="380"/>
      <c r="Y282" s="380"/>
      <c r="Z282" s="380"/>
      <c r="AA282" s="380"/>
      <c r="AB282" s="380"/>
      <c r="AC282" s="380"/>
      <c r="AD282" s="380"/>
      <c r="AE282" s="380"/>
      <c r="AF282" s="381"/>
    </row>
    <row r="284" spans="2:32" x14ac:dyDescent="0.25">
      <c r="B284" s="402" t="s">
        <v>467</v>
      </c>
      <c r="C284" s="403"/>
      <c r="D284" s="403"/>
      <c r="E284" s="403"/>
      <c r="F284" s="403"/>
      <c r="G284" s="403"/>
      <c r="H284" s="403"/>
      <c r="I284" s="403"/>
      <c r="J284" s="403"/>
      <c r="K284" s="403"/>
      <c r="L284" s="403"/>
      <c r="M284" s="403"/>
      <c r="N284" s="403"/>
      <c r="O284" s="403"/>
      <c r="P284" s="403"/>
      <c r="Q284" s="403"/>
      <c r="R284" s="403"/>
      <c r="S284" s="403"/>
      <c r="T284" s="403"/>
      <c r="U284" s="403"/>
      <c r="V284" s="403"/>
      <c r="W284" s="403"/>
      <c r="X284" s="403"/>
      <c r="Y284" s="403"/>
      <c r="Z284" s="403"/>
      <c r="AA284" s="403"/>
      <c r="AB284" s="403"/>
      <c r="AC284" s="403"/>
      <c r="AD284" s="403"/>
      <c r="AE284" s="404"/>
    </row>
    <row r="285" spans="2:32" x14ac:dyDescent="0.25">
      <c r="B285" s="405"/>
      <c r="C285" s="406"/>
      <c r="D285" s="406"/>
      <c r="E285" s="406"/>
      <c r="F285" s="406"/>
      <c r="G285" s="406"/>
      <c r="H285" s="406"/>
      <c r="I285" s="406"/>
      <c r="J285" s="406"/>
      <c r="K285" s="406"/>
      <c r="L285" s="406"/>
      <c r="M285" s="406"/>
      <c r="N285" s="406"/>
      <c r="O285" s="406"/>
      <c r="P285" s="406"/>
      <c r="Q285" s="406"/>
      <c r="R285" s="406"/>
      <c r="S285" s="406"/>
      <c r="T285" s="406"/>
      <c r="U285" s="406"/>
      <c r="V285" s="406"/>
      <c r="W285" s="406"/>
      <c r="X285" s="406"/>
      <c r="Y285" s="406"/>
      <c r="Z285" s="406"/>
      <c r="AA285" s="406"/>
      <c r="AB285" s="406"/>
      <c r="AC285" s="406"/>
      <c r="AD285" s="406"/>
      <c r="AE285" s="407"/>
    </row>
    <row r="296" spans="1:32" x14ac:dyDescent="0.25">
      <c r="A296" s="396" t="s">
        <v>477</v>
      </c>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c r="X296" s="397"/>
      <c r="Y296" s="397"/>
      <c r="Z296" s="397"/>
      <c r="AA296" s="397"/>
      <c r="AB296" s="397"/>
      <c r="AC296" s="397"/>
      <c r="AD296" s="397"/>
      <c r="AE296" s="397"/>
      <c r="AF296" s="398"/>
    </row>
    <row r="297" spans="1:32" x14ac:dyDescent="0.25">
      <c r="A297" s="399" t="s">
        <v>472</v>
      </c>
      <c r="B297" s="400"/>
      <c r="C297" s="400"/>
      <c r="D297" s="400"/>
      <c r="E297" s="400"/>
      <c r="F297" s="400"/>
      <c r="G297" s="400"/>
      <c r="H297" s="400"/>
      <c r="I297" s="400"/>
      <c r="J297" s="400"/>
      <c r="K297" s="400"/>
      <c r="L297" s="400"/>
      <c r="M297" s="400"/>
      <c r="N297" s="400"/>
      <c r="O297" s="400"/>
      <c r="P297" s="400"/>
      <c r="Q297" s="400"/>
      <c r="R297" s="400"/>
      <c r="S297" s="400"/>
      <c r="T297" s="400"/>
      <c r="U297" s="400"/>
      <c r="V297" s="400"/>
      <c r="W297" s="400"/>
      <c r="X297" s="400"/>
      <c r="Y297" s="400"/>
      <c r="Z297" s="400"/>
      <c r="AA297" s="400"/>
      <c r="AB297" s="400"/>
      <c r="AC297" s="400"/>
      <c r="AD297" s="400"/>
      <c r="AE297" s="400"/>
      <c r="AF297" s="401"/>
    </row>
    <row r="299" spans="1:32" ht="15.75" customHeight="1" x14ac:dyDescent="0.25">
      <c r="B299" s="447" t="s">
        <v>478</v>
      </c>
      <c r="C299" s="448"/>
      <c r="D299" s="448"/>
      <c r="E299" s="448"/>
      <c r="F299" s="448"/>
      <c r="G299" s="448"/>
      <c r="H299" s="448"/>
      <c r="I299" s="448"/>
      <c r="J299" s="448"/>
      <c r="K299" s="448"/>
      <c r="L299" s="448"/>
      <c r="M299" s="448"/>
      <c r="N299" s="448"/>
      <c r="O299" s="448"/>
      <c r="P299" s="448"/>
      <c r="Q299" s="448"/>
      <c r="R299" s="448"/>
      <c r="S299" s="448"/>
      <c r="T299" s="448"/>
      <c r="U299" s="448"/>
      <c r="V299" s="448"/>
      <c r="W299" s="448"/>
      <c r="X299" s="448"/>
      <c r="Y299" s="448"/>
      <c r="Z299" s="448"/>
      <c r="AA299" s="448"/>
      <c r="AB299" s="448"/>
      <c r="AC299" s="448"/>
      <c r="AD299" s="448"/>
      <c r="AE299" s="449"/>
    </row>
    <row r="300" spans="1:32" ht="15.75" customHeight="1" x14ac:dyDescent="0.25">
      <c r="B300" s="450"/>
      <c r="C300" s="451"/>
      <c r="D300" s="451"/>
      <c r="E300" s="451"/>
      <c r="F300" s="451"/>
      <c r="G300" s="451"/>
      <c r="H300" s="451"/>
      <c r="I300" s="451"/>
      <c r="J300" s="451"/>
      <c r="K300" s="451"/>
      <c r="L300" s="451"/>
      <c r="M300" s="451"/>
      <c r="N300" s="451"/>
      <c r="O300" s="451"/>
      <c r="P300" s="451"/>
      <c r="Q300" s="451"/>
      <c r="R300" s="451"/>
      <c r="S300" s="451"/>
      <c r="T300" s="451"/>
      <c r="U300" s="451"/>
      <c r="V300" s="451"/>
      <c r="W300" s="451"/>
      <c r="X300" s="451"/>
      <c r="Y300" s="451"/>
      <c r="Z300" s="451"/>
      <c r="AA300" s="451"/>
      <c r="AB300" s="451"/>
      <c r="AC300" s="451"/>
      <c r="AD300" s="451"/>
      <c r="AE300" s="452"/>
    </row>
    <row r="302" spans="1:32" x14ac:dyDescent="0.25">
      <c r="B302" s="268" t="str">
        <f>IF('03. Formularz Wniosku '!J325="","",'03. Formularz Wniosku '!J325)</f>
        <v/>
      </c>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row>
    <row r="303" spans="1:32" x14ac:dyDescent="0.25">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68"/>
      <c r="AE303" s="268"/>
    </row>
    <row r="304" spans="1:32" ht="6.75" customHeight="1" x14ac:dyDescent="0.25">
      <c r="G304" s="444" t="s">
        <v>431</v>
      </c>
      <c r="H304" s="445"/>
      <c r="I304" s="445"/>
      <c r="J304" s="445"/>
      <c r="K304" s="445"/>
      <c r="L304" s="445"/>
      <c r="M304" s="445"/>
      <c r="N304" s="445"/>
      <c r="O304" s="445"/>
      <c r="P304" s="445"/>
      <c r="Q304" s="445"/>
      <c r="R304" s="445"/>
      <c r="S304" s="445"/>
      <c r="T304" s="445"/>
      <c r="U304" s="445"/>
      <c r="V304" s="445"/>
      <c r="W304" s="445"/>
      <c r="X304" s="445"/>
      <c r="Y304" s="445"/>
      <c r="Z304" s="446"/>
    </row>
    <row r="305" spans="2:32" ht="15" customHeight="1" x14ac:dyDescent="0.25">
      <c r="B305" s="441" t="s">
        <v>479</v>
      </c>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3"/>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86" t="s">
        <v>432</v>
      </c>
      <c r="C307" s="286"/>
      <c r="D307" s="286"/>
      <c r="E307" s="286"/>
      <c r="F307" s="286"/>
      <c r="G307" s="286"/>
      <c r="H307" s="286"/>
      <c r="I307" s="286"/>
      <c r="J307" s="6"/>
    </row>
    <row r="308" spans="2:32" ht="3.75" customHeight="1" x14ac:dyDescent="0.25">
      <c r="B308" s="1"/>
      <c r="C308" s="1"/>
      <c r="D308" s="1"/>
      <c r="E308" s="1"/>
      <c r="F308" s="1"/>
      <c r="G308" s="1"/>
      <c r="H308" s="1"/>
      <c r="I308" s="1"/>
      <c r="J308" s="1"/>
    </row>
    <row r="309" spans="2:32" x14ac:dyDescent="0.25">
      <c r="B309" s="286" t="s">
        <v>433</v>
      </c>
      <c r="C309" s="286"/>
      <c r="D309" s="286"/>
      <c r="E309" s="286"/>
      <c r="F309" s="286"/>
      <c r="G309" s="286"/>
      <c r="H309" s="286"/>
      <c r="I309" s="286"/>
      <c r="J309" s="6"/>
    </row>
    <row r="310" spans="2:32" ht="3.75" customHeight="1" x14ac:dyDescent="0.25">
      <c r="B310" s="1"/>
      <c r="C310" s="1"/>
      <c r="D310" s="1"/>
      <c r="E310" s="1"/>
      <c r="F310" s="1"/>
      <c r="G310" s="1"/>
      <c r="H310" s="1"/>
      <c r="I310" s="1"/>
      <c r="J310" s="1"/>
    </row>
    <row r="311" spans="2:32" x14ac:dyDescent="0.25">
      <c r="B311" s="286" t="s">
        <v>434</v>
      </c>
      <c r="C311" s="286"/>
      <c r="D311" s="286"/>
      <c r="E311" s="286"/>
      <c r="F311" s="286"/>
      <c r="G311" s="286"/>
      <c r="H311" s="286"/>
      <c r="I311" s="286"/>
      <c r="J311" s="6"/>
    </row>
    <row r="312" spans="2:32" ht="3" customHeight="1" x14ac:dyDescent="0.25"/>
    <row r="313" spans="2:32" ht="15" customHeight="1" x14ac:dyDescent="0.25">
      <c r="B313" s="286" t="s">
        <v>435</v>
      </c>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row>
    <row r="314" spans="2:32" x14ac:dyDescent="0.25">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row>
    <row r="315" spans="2:32" x14ac:dyDescent="0.25">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row>
    <row r="317" spans="2:32" x14ac:dyDescent="0.25">
      <c r="B317" s="391"/>
      <c r="C317" s="391"/>
      <c r="D317" s="391"/>
      <c r="E317" s="391"/>
      <c r="F317" s="391"/>
      <c r="G317" s="391"/>
      <c r="H317" s="391"/>
      <c r="I317" s="391"/>
      <c r="J317" s="108"/>
      <c r="K317" s="108"/>
      <c r="L317" s="108"/>
      <c r="M317" s="108"/>
      <c r="N317" s="108"/>
      <c r="O317" s="108"/>
      <c r="P317" s="108"/>
      <c r="Q317" s="108"/>
      <c r="R317" s="108"/>
      <c r="S317" s="108"/>
      <c r="T317" s="108"/>
      <c r="V317" s="392"/>
      <c r="W317" s="392"/>
      <c r="X317" s="392"/>
      <c r="Y317" s="392"/>
      <c r="Z317" s="392"/>
      <c r="AA317" s="392"/>
      <c r="AB317" s="392"/>
      <c r="AC317" s="392"/>
      <c r="AD317" s="392"/>
      <c r="AE317" s="392"/>
    </row>
    <row r="318" spans="2:32" x14ac:dyDescent="0.25">
      <c r="B318" s="391"/>
      <c r="C318" s="391"/>
      <c r="D318" s="391"/>
      <c r="E318" s="391"/>
      <c r="F318" s="391"/>
      <c r="G318" s="391"/>
      <c r="H318" s="391"/>
      <c r="I318" s="391"/>
      <c r="J318" s="108"/>
      <c r="K318" s="111"/>
      <c r="L318" s="111"/>
      <c r="M318" s="107" t="s">
        <v>77</v>
      </c>
      <c r="N318" s="111"/>
      <c r="O318" s="111"/>
      <c r="P318" s="107" t="s">
        <v>77</v>
      </c>
      <c r="Q318" s="111"/>
      <c r="R318" s="111"/>
      <c r="S318" s="111"/>
      <c r="T318" s="111"/>
      <c r="V318" s="392"/>
      <c r="W318" s="392"/>
      <c r="X318" s="392"/>
      <c r="Y318" s="392"/>
      <c r="Z318" s="392"/>
      <c r="AA318" s="392"/>
      <c r="AB318" s="392"/>
      <c r="AC318" s="392"/>
      <c r="AD318" s="392"/>
      <c r="AE318" s="392"/>
    </row>
    <row r="319" spans="2:32" ht="6" customHeight="1" x14ac:dyDescent="0.25">
      <c r="B319" s="140" t="s">
        <v>4</v>
      </c>
      <c r="C319" s="140"/>
      <c r="D319" s="140"/>
      <c r="E319" s="140"/>
      <c r="F319" s="140"/>
      <c r="G319" s="140"/>
      <c r="H319" s="140"/>
      <c r="I319" s="140"/>
      <c r="J319" s="22"/>
      <c r="K319" s="140" t="s">
        <v>291</v>
      </c>
      <c r="L319" s="140"/>
      <c r="M319" s="140"/>
      <c r="N319" s="140"/>
      <c r="O319" s="140"/>
      <c r="P319" s="140"/>
      <c r="Q319" s="140"/>
      <c r="R319" s="140"/>
      <c r="S319" s="140"/>
      <c r="T319" s="140"/>
      <c r="U319" s="22"/>
      <c r="V319" s="140" t="s">
        <v>292</v>
      </c>
      <c r="W319" s="140"/>
      <c r="X319" s="140"/>
      <c r="Y319" s="140"/>
      <c r="Z319" s="140"/>
      <c r="AA319" s="140"/>
      <c r="AB319" s="140"/>
      <c r="AC319" s="140"/>
      <c r="AD319" s="140"/>
      <c r="AE319" s="140"/>
    </row>
    <row r="322" spans="2:31" x14ac:dyDescent="0.25">
      <c r="B322" s="434" t="s">
        <v>480</v>
      </c>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436"/>
    </row>
    <row r="323" spans="2:31" x14ac:dyDescent="0.25">
      <c r="B323" s="437"/>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8"/>
      <c r="AE323" s="439"/>
    </row>
  </sheetData>
  <sheetProtection algorithmName="SHA-512" hashValue="95nJqPbxI9PLHQYrSgyWPBhSRgKUSLz98/wTfimUDv1L2b5TgnUV5ZNRadtgp0ZKq+a5nuTxq0FfanmZUWqsXg==" saltValue="hkIKPgzeLQb5FzrZT6bANg==" spinCount="100000" sheet="1" objects="1" scenarios="1"/>
  <mergeCells count="210">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170:X171"/>
    <mergeCell ref="Y170:AF171"/>
    <mergeCell ref="A165:H167"/>
    <mergeCell ref="I165:P167"/>
    <mergeCell ref="Q165:X167"/>
    <mergeCell ref="Y165:AF167"/>
    <mergeCell ref="A168:A169"/>
    <mergeCell ref="B168:H169"/>
    <mergeCell ref="I168:P169"/>
    <mergeCell ref="Q168:X169"/>
    <mergeCell ref="Y168:AF169"/>
    <mergeCell ref="B147:AF148"/>
    <mergeCell ref="A161:A163"/>
    <mergeCell ref="B161:J163"/>
    <mergeCell ref="K161:AF163"/>
    <mergeCell ref="B164:J164"/>
    <mergeCell ref="B108:AF122"/>
    <mergeCell ref="B124:AF133"/>
    <mergeCell ref="B135:AF140"/>
    <mergeCell ref="B142:AF143"/>
    <mergeCell ref="B145:AF145"/>
    <mergeCell ref="B76:AE87"/>
    <mergeCell ref="B89:AE92"/>
    <mergeCell ref="B94:AE99"/>
    <mergeCell ref="B103:AF106"/>
    <mergeCell ref="B69:AE70"/>
    <mergeCell ref="B72:I73"/>
    <mergeCell ref="B74:I74"/>
    <mergeCell ref="K74:T74"/>
    <mergeCell ref="V72:AE73"/>
    <mergeCell ref="V74:AE74"/>
    <mergeCell ref="A55:A64"/>
    <mergeCell ref="W56:X57"/>
    <mergeCell ref="Z56:AD56"/>
    <mergeCell ref="B65:V67"/>
    <mergeCell ref="A65:A67"/>
    <mergeCell ref="W65:X66"/>
    <mergeCell ref="Z65:AD65"/>
    <mergeCell ref="W53:X54"/>
    <mergeCell ref="Z53:AD53"/>
    <mergeCell ref="B55:V64"/>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Q42:X44"/>
    <mergeCell ref="A35:A41"/>
    <mergeCell ref="B35:O41"/>
    <mergeCell ref="P35:Q36"/>
    <mergeCell ref="S35:W35"/>
    <mergeCell ref="S36:AF36"/>
    <mergeCell ref="Q37:AF37"/>
    <mergeCell ref="Q38:AF38"/>
    <mergeCell ref="Q39:AF39"/>
    <mergeCell ref="Q40:AF40"/>
    <mergeCell ref="Q41:AF41"/>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formula1>TAKNIE</formula1>
    </dataValidation>
    <dataValidation type="list" allowBlank="1" showInputMessage="1" showErrorMessage="1" sqref="P28:Q29 P35:Q36">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 Oświadczenie o statusie MŚP; wyd. 1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3:AF389"/>
  <sheetViews>
    <sheetView view="pageLayout" topLeftCell="A7" zoomScale="160" zoomScaleNormal="100" zoomScalePageLayoutView="160" workbookViewId="0">
      <selection activeCell="V14" sqref="V14:AF14"/>
    </sheetView>
  </sheetViews>
  <sheetFormatPr defaultColWidth="2.7109375" defaultRowHeight="15" x14ac:dyDescent="0.25"/>
  <sheetData>
    <row r="3" spans="1:32" x14ac:dyDescent="0.25">
      <c r="E3" s="144" t="s">
        <v>596</v>
      </c>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row>
    <row r="4" spans="1:32" ht="5.25" customHeight="1" x14ac:dyDescent="0.25"/>
    <row r="5" spans="1:32" x14ac:dyDescent="0.25">
      <c r="C5" s="493" t="s">
        <v>481</v>
      </c>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row>
    <row r="6" spans="1:32" ht="4.5" customHeight="1" x14ac:dyDescent="0.25"/>
    <row r="7" spans="1:32" x14ac:dyDescent="0.25">
      <c r="A7" s="21">
        <v>1</v>
      </c>
      <c r="B7" s="155" t="s">
        <v>349</v>
      </c>
      <c r="C7" s="155"/>
      <c r="D7" s="155"/>
      <c r="E7" s="155"/>
      <c r="F7" s="155"/>
      <c r="G7" s="155"/>
      <c r="H7" s="155"/>
      <c r="I7" s="155"/>
      <c r="J7" s="155"/>
      <c r="K7" s="155"/>
    </row>
    <row r="8" spans="1:32" x14ac:dyDescent="0.25">
      <c r="A8" s="38"/>
      <c r="B8" s="40"/>
      <c r="C8" s="40"/>
      <c r="D8" s="40"/>
      <c r="E8" s="40"/>
      <c r="F8" s="40"/>
      <c r="G8" s="40"/>
      <c r="H8" s="40"/>
      <c r="I8" s="40"/>
      <c r="J8" s="40"/>
      <c r="K8" s="495" t="s">
        <v>350</v>
      </c>
      <c r="L8" s="496"/>
      <c r="M8" s="496"/>
      <c r="N8" s="496"/>
      <c r="O8" s="496"/>
      <c r="P8" s="496"/>
      <c r="Q8" s="496"/>
      <c r="R8" s="496"/>
      <c r="S8" s="496"/>
      <c r="T8" s="496"/>
      <c r="U8" s="496"/>
      <c r="V8" s="496" t="s">
        <v>351</v>
      </c>
      <c r="W8" s="496"/>
      <c r="X8" s="496"/>
      <c r="Y8" s="496"/>
      <c r="Z8" s="496"/>
      <c r="AA8" s="496"/>
      <c r="AB8" s="496"/>
      <c r="AC8" s="496"/>
      <c r="AD8" s="496"/>
      <c r="AE8" s="496"/>
      <c r="AF8" s="496"/>
    </row>
    <row r="9" spans="1:32" x14ac:dyDescent="0.25">
      <c r="B9" s="500">
        <f>+A7+0.01</f>
        <v>1.01</v>
      </c>
      <c r="C9" s="500"/>
      <c r="D9" s="497" t="s">
        <v>271</v>
      </c>
      <c r="E9" s="498"/>
      <c r="F9" s="498"/>
      <c r="G9" s="498"/>
      <c r="H9" s="498"/>
      <c r="I9" s="498"/>
      <c r="J9" s="499"/>
      <c r="K9" s="494"/>
      <c r="L9" s="494"/>
      <c r="M9" s="494"/>
      <c r="N9" s="494"/>
      <c r="O9" s="494"/>
      <c r="P9" s="494"/>
      <c r="Q9" s="494"/>
      <c r="R9" s="494"/>
      <c r="S9" s="494"/>
      <c r="T9" s="494"/>
      <c r="U9" s="494"/>
      <c r="V9" s="494"/>
      <c r="W9" s="494"/>
      <c r="X9" s="494"/>
      <c r="Y9" s="494"/>
      <c r="Z9" s="494"/>
      <c r="AA9" s="494"/>
      <c r="AB9" s="494"/>
      <c r="AC9" s="494"/>
      <c r="AD9" s="494"/>
      <c r="AE9" s="494"/>
      <c r="AF9" s="494"/>
    </row>
    <row r="10" spans="1:32" x14ac:dyDescent="0.25">
      <c r="B10" s="500">
        <f t="shared" ref="B10:B15" si="0">+B9+0.01</f>
        <v>1.02</v>
      </c>
      <c r="C10" s="500"/>
      <c r="D10" s="497" t="s">
        <v>82</v>
      </c>
      <c r="E10" s="498"/>
      <c r="F10" s="498"/>
      <c r="G10" s="498"/>
      <c r="H10" s="498"/>
      <c r="I10" s="498"/>
      <c r="J10" s="499"/>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x14ac:dyDescent="0.25">
      <c r="B11" s="500">
        <f t="shared" si="0"/>
        <v>1.03</v>
      </c>
      <c r="C11" s="500"/>
      <c r="D11" s="497" t="s">
        <v>352</v>
      </c>
      <c r="E11" s="498"/>
      <c r="F11" s="498"/>
      <c r="G11" s="498"/>
      <c r="H11" s="498"/>
      <c r="I11" s="498"/>
      <c r="J11" s="499"/>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x14ac:dyDescent="0.25">
      <c r="B12" s="500">
        <f t="shared" si="0"/>
        <v>1.04</v>
      </c>
      <c r="C12" s="500"/>
      <c r="D12" s="497" t="s">
        <v>353</v>
      </c>
      <c r="E12" s="498"/>
      <c r="F12" s="498"/>
      <c r="G12" s="498"/>
      <c r="H12" s="498"/>
      <c r="I12" s="498"/>
      <c r="J12" s="499"/>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x14ac:dyDescent="0.25">
      <c r="B13" s="500">
        <f t="shared" si="0"/>
        <v>1.05</v>
      </c>
      <c r="C13" s="500"/>
      <c r="D13" s="497" t="s">
        <v>354</v>
      </c>
      <c r="E13" s="498"/>
      <c r="F13" s="498"/>
      <c r="G13" s="498"/>
      <c r="H13" s="498"/>
      <c r="I13" s="498"/>
      <c r="J13" s="499"/>
      <c r="K13" s="632"/>
      <c r="L13" s="632"/>
      <c r="M13" s="632"/>
      <c r="N13" s="632"/>
      <c r="O13" s="632"/>
      <c r="P13" s="632"/>
      <c r="Q13" s="632"/>
      <c r="R13" s="632"/>
      <c r="S13" s="632"/>
      <c r="T13" s="632"/>
      <c r="U13" s="632"/>
      <c r="V13" s="632"/>
      <c r="W13" s="632"/>
      <c r="X13" s="632"/>
      <c r="Y13" s="632"/>
      <c r="Z13" s="632"/>
      <c r="AA13" s="632"/>
      <c r="AB13" s="632"/>
      <c r="AC13" s="632"/>
      <c r="AD13" s="632"/>
      <c r="AE13" s="632"/>
      <c r="AF13" s="632"/>
    </row>
    <row r="14" spans="1:32" ht="15.75" thickBot="1" x14ac:dyDescent="0.3">
      <c r="B14" s="500">
        <f t="shared" si="0"/>
        <v>1.06</v>
      </c>
      <c r="C14" s="500"/>
      <c r="D14" s="497" t="s">
        <v>316</v>
      </c>
      <c r="E14" s="498"/>
      <c r="F14" s="498"/>
      <c r="G14" s="498"/>
      <c r="H14" s="498"/>
      <c r="I14" s="498"/>
      <c r="J14" s="499"/>
      <c r="K14" s="640"/>
      <c r="L14" s="632"/>
      <c r="M14" s="632"/>
      <c r="N14" s="632"/>
      <c r="O14" s="632"/>
      <c r="P14" s="632"/>
      <c r="Q14" s="632"/>
      <c r="R14" s="632"/>
      <c r="S14" s="632"/>
      <c r="T14" s="632"/>
      <c r="U14" s="632"/>
      <c r="V14" s="640"/>
      <c r="W14" s="632"/>
      <c r="X14" s="632"/>
      <c r="Y14" s="632"/>
      <c r="Z14" s="632"/>
      <c r="AA14" s="632"/>
      <c r="AB14" s="632"/>
      <c r="AC14" s="632"/>
      <c r="AD14" s="632"/>
      <c r="AE14" s="632"/>
      <c r="AF14" s="632"/>
    </row>
    <row r="15" spans="1:32" ht="15.75" thickBot="1" x14ac:dyDescent="0.3">
      <c r="B15" s="500">
        <f t="shared" si="0"/>
        <v>1.07</v>
      </c>
      <c r="C15" s="500"/>
      <c r="D15" s="497" t="s">
        <v>317</v>
      </c>
      <c r="E15" s="498"/>
      <c r="F15" s="498"/>
      <c r="G15" s="498"/>
      <c r="H15" s="498"/>
      <c r="I15" s="498"/>
      <c r="J15" s="498"/>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646" t="str">
        <f>IF(U15="","",IF(I16=U15,"","Nieprawidłowy PESEL-wprowadź ponownie"))</f>
        <v/>
      </c>
      <c r="L16" s="646"/>
      <c r="M16" s="646"/>
      <c r="N16" s="646"/>
      <c r="O16" s="646"/>
      <c r="P16" s="646"/>
      <c r="Q16" s="646"/>
      <c r="R16" s="646"/>
      <c r="S16" s="646"/>
      <c r="T16" s="646"/>
      <c r="U16" s="646"/>
      <c r="V16" s="646" t="str">
        <f>IF(AF15="","",IF(J16=AF15,"","Nieprawidłowy PESEL-wprowadź ponownie"))</f>
        <v/>
      </c>
      <c r="W16" s="646"/>
      <c r="X16" s="646"/>
      <c r="Y16" s="646"/>
      <c r="Z16" s="646"/>
      <c r="AA16" s="646"/>
      <c r="AB16" s="646"/>
      <c r="AC16" s="646"/>
      <c r="AD16" s="646"/>
      <c r="AE16" s="646"/>
      <c r="AF16" s="646"/>
    </row>
    <row r="17" spans="2:32" ht="15.75" thickBot="1" x14ac:dyDescent="0.3">
      <c r="B17" s="504">
        <f>+B15+0.01</f>
        <v>1.08</v>
      </c>
      <c r="C17" s="505"/>
      <c r="D17" s="506" t="s">
        <v>355</v>
      </c>
      <c r="E17" s="507"/>
      <c r="F17" s="507"/>
      <c r="G17" s="507"/>
      <c r="H17" s="507"/>
      <c r="I17" s="507"/>
      <c r="J17" s="508"/>
      <c r="K17" s="627"/>
      <c r="L17" s="627"/>
      <c r="M17" s="627"/>
      <c r="N17" s="627"/>
      <c r="O17" s="627"/>
      <c r="P17" s="627"/>
      <c r="Q17" s="627"/>
      <c r="R17" s="627"/>
      <c r="S17" s="627"/>
      <c r="T17" s="627"/>
      <c r="U17" s="627"/>
      <c r="V17" s="627"/>
      <c r="W17" s="627"/>
      <c r="X17" s="627"/>
      <c r="Y17" s="627"/>
      <c r="Z17" s="627"/>
      <c r="AA17" s="627"/>
      <c r="AB17" s="627"/>
      <c r="AC17" s="627"/>
      <c r="AD17" s="627"/>
      <c r="AE17" s="627"/>
      <c r="AF17" s="628"/>
    </row>
    <row r="18" spans="2:32" ht="15.75" thickBot="1" x14ac:dyDescent="0.3">
      <c r="B18" s="504">
        <f>+B17+0.01</f>
        <v>1.0900000000000001</v>
      </c>
      <c r="C18" s="505"/>
      <c r="D18" s="622" t="s">
        <v>269</v>
      </c>
      <c r="E18" s="622"/>
      <c r="F18" s="622"/>
      <c r="G18" s="622"/>
      <c r="H18" s="622"/>
      <c r="I18" s="622"/>
      <c r="J18" s="622"/>
      <c r="K18" s="501" t="s">
        <v>356</v>
      </c>
      <c r="L18" s="501"/>
      <c r="M18" s="501"/>
      <c r="N18" s="501"/>
      <c r="O18" s="501"/>
      <c r="P18" s="501"/>
      <c r="Q18" s="501"/>
      <c r="R18" s="501"/>
      <c r="S18" s="501"/>
      <c r="T18" s="501"/>
      <c r="U18" s="501"/>
      <c r="V18" s="501"/>
      <c r="W18" s="501"/>
      <c r="X18" s="501"/>
      <c r="Y18" s="501"/>
      <c r="Z18" s="501"/>
      <c r="AA18" s="501"/>
      <c r="AB18" s="501"/>
      <c r="AC18" s="501"/>
      <c r="AD18" s="502"/>
      <c r="AE18" s="503"/>
      <c r="AF18" s="53"/>
    </row>
    <row r="19" spans="2:32" x14ac:dyDescent="0.25">
      <c r="E19" s="207" t="s">
        <v>4</v>
      </c>
      <c r="F19" s="207"/>
      <c r="G19" s="207"/>
      <c r="H19" s="207"/>
      <c r="I19" s="207"/>
      <c r="K19" s="641"/>
      <c r="L19" s="642"/>
      <c r="M19" s="642"/>
      <c r="N19" s="642"/>
      <c r="O19" s="642"/>
      <c r="P19" s="642"/>
      <c r="Q19" s="642"/>
      <c r="R19" s="642"/>
      <c r="S19" s="642"/>
      <c r="T19" s="642"/>
      <c r="U19" s="642"/>
      <c r="V19" s="642" t="str">
        <f>IF(K19="","",IF($AD$18=Arkusz2!B3,'09. Kwestionariusz osobisty wn'!K19,"proszę wpisać dane"))</f>
        <v/>
      </c>
      <c r="W19" s="642"/>
      <c r="X19" s="642"/>
      <c r="Y19" s="642"/>
      <c r="Z19" s="642"/>
      <c r="AA19" s="642"/>
      <c r="AB19" s="642"/>
      <c r="AC19" s="642"/>
      <c r="AD19" s="642"/>
      <c r="AE19" s="642"/>
      <c r="AF19" s="643"/>
    </row>
    <row r="20" spans="2:32" x14ac:dyDescent="0.25">
      <c r="E20" s="173" t="s">
        <v>5</v>
      </c>
      <c r="F20" s="173"/>
      <c r="G20" s="173"/>
      <c r="H20" s="173"/>
      <c r="I20" s="173"/>
      <c r="K20" s="634"/>
      <c r="L20" s="494"/>
      <c r="M20" s="494"/>
      <c r="N20" s="494"/>
      <c r="O20" s="494"/>
      <c r="P20" s="494"/>
      <c r="Q20" s="494"/>
      <c r="R20" s="494"/>
      <c r="S20" s="494"/>
      <c r="T20" s="494"/>
      <c r="U20" s="494"/>
      <c r="V20" s="494" t="str">
        <f>IF(K20="","",IF($AD$18=Arkusz2!B4,'09. Kwestionariusz osobisty wn'!K20,"proszę wpisać dane"))</f>
        <v/>
      </c>
      <c r="W20" s="494"/>
      <c r="X20" s="494"/>
      <c r="Y20" s="494"/>
      <c r="Z20" s="494"/>
      <c r="AA20" s="494"/>
      <c r="AB20" s="494"/>
      <c r="AC20" s="494"/>
      <c r="AD20" s="494"/>
      <c r="AE20" s="494"/>
      <c r="AF20" s="635"/>
    </row>
    <row r="21" spans="2:32" x14ac:dyDescent="0.25">
      <c r="E21" s="173" t="s">
        <v>6</v>
      </c>
      <c r="F21" s="173"/>
      <c r="G21" s="173"/>
      <c r="H21" s="173"/>
      <c r="I21" s="173"/>
      <c r="K21" s="634"/>
      <c r="L21" s="494"/>
      <c r="M21" s="494"/>
      <c r="N21" s="494"/>
      <c r="O21" s="494"/>
      <c r="P21" s="494"/>
      <c r="Q21" s="494"/>
      <c r="R21" s="494"/>
      <c r="S21" s="494"/>
      <c r="T21" s="494"/>
      <c r="U21" s="494"/>
      <c r="V21" s="494" t="str">
        <f>IF(K21="","",IF($AD$18=Arkusz2!B5,'09. Kwestionariusz osobisty wn'!K21,"proszę wpisać dane"))</f>
        <v/>
      </c>
      <c r="W21" s="494"/>
      <c r="X21" s="494"/>
      <c r="Y21" s="494"/>
      <c r="Z21" s="494"/>
      <c r="AA21" s="494"/>
      <c r="AB21" s="494"/>
      <c r="AC21" s="494"/>
      <c r="AD21" s="494"/>
      <c r="AE21" s="494"/>
      <c r="AF21" s="635"/>
    </row>
    <row r="22" spans="2:32" ht="15.75" thickBot="1" x14ac:dyDescent="0.3">
      <c r="E22" s="629" t="s">
        <v>7</v>
      </c>
      <c r="F22" s="629"/>
      <c r="G22" s="629"/>
      <c r="H22" s="629"/>
      <c r="I22" s="629"/>
      <c r="K22" s="644"/>
      <c r="L22" s="632"/>
      <c r="M22" s="632"/>
      <c r="N22" s="632"/>
      <c r="O22" s="632"/>
      <c r="P22" s="632"/>
      <c r="Q22" s="632"/>
      <c r="R22" s="632"/>
      <c r="S22" s="632"/>
      <c r="T22" s="632"/>
      <c r="U22" s="632"/>
      <c r="V22" s="632" t="str">
        <f>IF(K22="","",IF($AD$18=Arkusz2!B6,'09. Kwestionariusz osobisty wn'!K22,"proszę wpisać dane"))</f>
        <v/>
      </c>
      <c r="W22" s="632"/>
      <c r="X22" s="632"/>
      <c r="Y22" s="632"/>
      <c r="Z22" s="632"/>
      <c r="AA22" s="632"/>
      <c r="AB22" s="632"/>
      <c r="AC22" s="632"/>
      <c r="AD22" s="632"/>
      <c r="AE22" s="632"/>
      <c r="AF22" s="645"/>
    </row>
    <row r="23" spans="2:32" x14ac:dyDescent="0.25">
      <c r="B23" s="509">
        <f>+B18+0.01</f>
        <v>1.1000000000000001</v>
      </c>
      <c r="C23" s="510"/>
      <c r="D23" s="513" t="s">
        <v>315</v>
      </c>
      <c r="E23" s="513"/>
      <c r="F23" s="513"/>
      <c r="G23" s="513"/>
      <c r="H23" s="513"/>
      <c r="I23" s="513"/>
      <c r="J23" s="514"/>
      <c r="K23" s="636" t="s">
        <v>567</v>
      </c>
      <c r="L23" s="637"/>
      <c r="M23" s="637"/>
      <c r="N23" s="637"/>
      <c r="O23" s="637"/>
      <c r="P23" s="637"/>
      <c r="Q23" s="637"/>
      <c r="R23" s="637"/>
      <c r="S23" s="637"/>
      <c r="T23" s="637"/>
      <c r="U23" s="637"/>
      <c r="V23" s="637"/>
      <c r="W23" s="637"/>
      <c r="X23" s="637"/>
      <c r="Y23" s="637"/>
      <c r="Z23" s="637"/>
      <c r="AA23" s="637"/>
      <c r="AB23" s="637"/>
      <c r="AC23" s="637"/>
      <c r="AD23" s="638"/>
      <c r="AE23" s="639"/>
      <c r="AF23" s="91"/>
    </row>
    <row r="24" spans="2:32" ht="15.75" thickBot="1" x14ac:dyDescent="0.3">
      <c r="B24" s="511"/>
      <c r="C24" s="512"/>
      <c r="D24" s="515"/>
      <c r="E24" s="515"/>
      <c r="F24" s="515"/>
      <c r="G24" s="515"/>
      <c r="H24" s="515"/>
      <c r="I24" s="515"/>
      <c r="J24" s="516"/>
      <c r="K24" s="489" t="s">
        <v>357</v>
      </c>
      <c r="L24" s="490"/>
      <c r="M24" s="490"/>
      <c r="N24" s="490"/>
      <c r="O24" s="490"/>
      <c r="P24" s="490"/>
      <c r="Q24" s="490"/>
      <c r="R24" s="490"/>
      <c r="S24" s="490"/>
      <c r="T24" s="490"/>
      <c r="U24" s="490"/>
      <c r="V24" s="490"/>
      <c r="W24" s="490"/>
      <c r="X24" s="490"/>
      <c r="Y24" s="490"/>
      <c r="Z24" s="490"/>
      <c r="AA24" s="490"/>
      <c r="AB24" s="490"/>
      <c r="AC24" s="490"/>
      <c r="AD24" s="491"/>
      <c r="AE24" s="492"/>
      <c r="AF24" s="92"/>
    </row>
    <row r="25" spans="2:32" x14ac:dyDescent="0.25">
      <c r="E25" s="207" t="s">
        <v>4</v>
      </c>
      <c r="F25" s="207"/>
      <c r="G25" s="207"/>
      <c r="H25" s="207"/>
      <c r="I25" s="207"/>
      <c r="K25" s="641" t="str">
        <f>IF($AD$23="TAK",K19,"")</f>
        <v/>
      </c>
      <c r="L25" s="642"/>
      <c r="M25" s="642"/>
      <c r="N25" s="642"/>
      <c r="O25" s="642"/>
      <c r="P25" s="642"/>
      <c r="Q25" s="642"/>
      <c r="R25" s="642"/>
      <c r="S25" s="642"/>
      <c r="T25" s="642"/>
      <c r="U25" s="642"/>
      <c r="V25" s="642" t="str">
        <f>IF(K25="","",IF($AD$18="TAK",'09. Kwestionariusz osobisty wn'!K25,"proszę wpisać dane"))</f>
        <v/>
      </c>
      <c r="W25" s="642"/>
      <c r="X25" s="642"/>
      <c r="Y25" s="642"/>
      <c r="Z25" s="642"/>
      <c r="AA25" s="642"/>
      <c r="AB25" s="642"/>
      <c r="AC25" s="642"/>
      <c r="AD25" s="642"/>
      <c r="AE25" s="642"/>
      <c r="AF25" s="643"/>
    </row>
    <row r="26" spans="2:32" x14ac:dyDescent="0.25">
      <c r="E26" s="173" t="s">
        <v>5</v>
      </c>
      <c r="F26" s="173"/>
      <c r="G26" s="173"/>
      <c r="H26" s="173"/>
      <c r="I26" s="173"/>
      <c r="K26" s="634" t="str">
        <f t="shared" ref="K26:K28" si="1">IF($AD$23="TAK",K20,"")</f>
        <v/>
      </c>
      <c r="L26" s="494"/>
      <c r="M26" s="494"/>
      <c r="N26" s="494"/>
      <c r="O26" s="494"/>
      <c r="P26" s="494"/>
      <c r="Q26" s="494"/>
      <c r="R26" s="494"/>
      <c r="S26" s="494"/>
      <c r="T26" s="494"/>
      <c r="U26" s="494"/>
      <c r="V26" s="494" t="str">
        <f>IF(K26="","",IF($AD$18="TAK",'09. Kwestionariusz osobisty wn'!K26,"proszę wpisać dane"))</f>
        <v/>
      </c>
      <c r="W26" s="494"/>
      <c r="X26" s="494"/>
      <c r="Y26" s="494"/>
      <c r="Z26" s="494"/>
      <c r="AA26" s="494"/>
      <c r="AB26" s="494"/>
      <c r="AC26" s="494"/>
      <c r="AD26" s="494"/>
      <c r="AE26" s="494"/>
      <c r="AF26" s="635"/>
    </row>
    <row r="27" spans="2:32" x14ac:dyDescent="0.25">
      <c r="E27" s="173" t="s">
        <v>6</v>
      </c>
      <c r="F27" s="173"/>
      <c r="G27" s="173"/>
      <c r="H27" s="173"/>
      <c r="I27" s="173"/>
      <c r="K27" s="634" t="str">
        <f t="shared" si="1"/>
        <v/>
      </c>
      <c r="L27" s="494"/>
      <c r="M27" s="494"/>
      <c r="N27" s="494"/>
      <c r="O27" s="494"/>
      <c r="P27" s="494"/>
      <c r="Q27" s="494"/>
      <c r="R27" s="494"/>
      <c r="S27" s="494"/>
      <c r="T27" s="494"/>
      <c r="U27" s="494"/>
      <c r="V27" s="494" t="str">
        <f>IF(K27="","",IF($AD$18="TAK",'09. Kwestionariusz osobisty wn'!K27,"proszę wpisać dane"))</f>
        <v/>
      </c>
      <c r="W27" s="494"/>
      <c r="X27" s="494"/>
      <c r="Y27" s="494"/>
      <c r="Z27" s="494"/>
      <c r="AA27" s="494"/>
      <c r="AB27" s="494"/>
      <c r="AC27" s="494"/>
      <c r="AD27" s="494"/>
      <c r="AE27" s="494"/>
      <c r="AF27" s="635"/>
    </row>
    <row r="28" spans="2:32" ht="15.75" thickBot="1" x14ac:dyDescent="0.3">
      <c r="E28" s="629" t="s">
        <v>7</v>
      </c>
      <c r="F28" s="629"/>
      <c r="G28" s="629"/>
      <c r="H28" s="629"/>
      <c r="I28" s="629"/>
      <c r="K28" s="644" t="str">
        <f t="shared" si="1"/>
        <v/>
      </c>
      <c r="L28" s="632"/>
      <c r="M28" s="632"/>
      <c r="N28" s="632"/>
      <c r="O28" s="632"/>
      <c r="P28" s="632"/>
      <c r="Q28" s="632"/>
      <c r="R28" s="632"/>
      <c r="S28" s="632"/>
      <c r="T28" s="632"/>
      <c r="U28" s="632"/>
      <c r="V28" s="632" t="str">
        <f>IF(K28="","",IF($AD$18="TAK",'09. Kwestionariusz osobisty wn'!K28,"proszę wpisać dane"))</f>
        <v/>
      </c>
      <c r="W28" s="632"/>
      <c r="X28" s="632"/>
      <c r="Y28" s="632"/>
      <c r="Z28" s="632"/>
      <c r="AA28" s="632"/>
      <c r="AB28" s="632"/>
      <c r="AC28" s="632"/>
      <c r="AD28" s="632"/>
      <c r="AE28" s="632"/>
      <c r="AF28" s="645"/>
    </row>
    <row r="29" spans="2:32" x14ac:dyDescent="0.25">
      <c r="B29" s="517">
        <f>+B23+0.01</f>
        <v>1.1100000000000001</v>
      </c>
      <c r="C29" s="518"/>
      <c r="D29" s="513" t="s">
        <v>358</v>
      </c>
      <c r="E29" s="513"/>
      <c r="F29" s="513"/>
      <c r="G29" s="513"/>
      <c r="H29" s="513"/>
      <c r="I29" s="513"/>
      <c r="J29" s="514"/>
      <c r="K29" s="636" t="s">
        <v>568</v>
      </c>
      <c r="L29" s="637"/>
      <c r="M29" s="637"/>
      <c r="N29" s="637"/>
      <c r="O29" s="637"/>
      <c r="P29" s="637"/>
      <c r="Q29" s="637"/>
      <c r="R29" s="637"/>
      <c r="S29" s="637"/>
      <c r="T29" s="637"/>
      <c r="U29" s="637"/>
      <c r="V29" s="637"/>
      <c r="W29" s="637"/>
      <c r="X29" s="637"/>
      <c r="Y29" s="637"/>
      <c r="Z29" s="637"/>
      <c r="AA29" s="637"/>
      <c r="AB29" s="637"/>
      <c r="AC29" s="637"/>
      <c r="AD29" s="638"/>
      <c r="AE29" s="639"/>
      <c r="AF29" s="90"/>
    </row>
    <row r="30" spans="2:32" ht="15.75" thickBot="1" x14ac:dyDescent="0.3">
      <c r="B30" s="519"/>
      <c r="C30" s="520"/>
      <c r="D30" s="515"/>
      <c r="E30" s="515"/>
      <c r="F30" s="515"/>
      <c r="G30" s="515"/>
      <c r="H30" s="515"/>
      <c r="I30" s="515"/>
      <c r="J30" s="516"/>
      <c r="K30" s="489" t="s">
        <v>359</v>
      </c>
      <c r="L30" s="490"/>
      <c r="M30" s="490"/>
      <c r="N30" s="490"/>
      <c r="O30" s="490"/>
      <c r="P30" s="490"/>
      <c r="Q30" s="490"/>
      <c r="R30" s="490"/>
      <c r="S30" s="490"/>
      <c r="T30" s="490"/>
      <c r="U30" s="490"/>
      <c r="V30" s="490"/>
      <c r="W30" s="490"/>
      <c r="X30" s="490"/>
      <c r="Y30" s="490"/>
      <c r="Z30" s="490"/>
      <c r="AA30" s="490"/>
      <c r="AB30" s="490"/>
      <c r="AC30" s="490"/>
      <c r="AD30" s="491"/>
      <c r="AE30" s="492"/>
      <c r="AF30" s="53"/>
    </row>
    <row r="31" spans="2:32" x14ac:dyDescent="0.25">
      <c r="E31" s="207" t="s">
        <v>4</v>
      </c>
      <c r="F31" s="207"/>
      <c r="G31" s="207"/>
      <c r="H31" s="207"/>
      <c r="I31" s="207"/>
      <c r="K31" s="641" t="str">
        <f>IF($AD$23="TAK",K25,"")</f>
        <v/>
      </c>
      <c r="L31" s="642"/>
      <c r="M31" s="642"/>
      <c r="N31" s="642"/>
      <c r="O31" s="642"/>
      <c r="P31" s="642"/>
      <c r="Q31" s="642"/>
      <c r="R31" s="642"/>
      <c r="S31" s="642"/>
      <c r="T31" s="642"/>
      <c r="U31" s="642"/>
      <c r="V31" s="642" t="str">
        <f>IF(K31="","",IF($AD$18=Arkusz2!B13,'09. Kwestionariusz osobisty wn'!K31,"proszę wpisać dane"))</f>
        <v/>
      </c>
      <c r="W31" s="642"/>
      <c r="X31" s="642"/>
      <c r="Y31" s="642"/>
      <c r="Z31" s="642"/>
      <c r="AA31" s="642"/>
      <c r="AB31" s="642"/>
      <c r="AC31" s="642"/>
      <c r="AD31" s="642"/>
      <c r="AE31" s="642"/>
      <c r="AF31" s="643"/>
    </row>
    <row r="32" spans="2:32" x14ac:dyDescent="0.25">
      <c r="E32" s="173" t="s">
        <v>5</v>
      </c>
      <c r="F32" s="173"/>
      <c r="G32" s="173"/>
      <c r="H32" s="173"/>
      <c r="I32" s="173"/>
      <c r="K32" s="634" t="str">
        <f t="shared" ref="K32:K34" si="2">IF($AD$23="TAK",K26,"")</f>
        <v/>
      </c>
      <c r="L32" s="494"/>
      <c r="M32" s="494"/>
      <c r="N32" s="494"/>
      <c r="O32" s="494"/>
      <c r="P32" s="494"/>
      <c r="Q32" s="494"/>
      <c r="R32" s="494"/>
      <c r="S32" s="494"/>
      <c r="T32" s="494"/>
      <c r="U32" s="494"/>
      <c r="V32" s="494" t="str">
        <f>IF(K32="","",IF($AD$18=Arkusz2!B14,'09. Kwestionariusz osobisty wn'!K32,"proszę wpisać dane"))</f>
        <v/>
      </c>
      <c r="W32" s="494"/>
      <c r="X32" s="494"/>
      <c r="Y32" s="494"/>
      <c r="Z32" s="494"/>
      <c r="AA32" s="494"/>
      <c r="AB32" s="494"/>
      <c r="AC32" s="494"/>
      <c r="AD32" s="494"/>
      <c r="AE32" s="494"/>
      <c r="AF32" s="635"/>
    </row>
    <row r="33" spans="2:32" x14ac:dyDescent="0.25">
      <c r="E33" s="173" t="s">
        <v>6</v>
      </c>
      <c r="F33" s="173"/>
      <c r="G33" s="173"/>
      <c r="H33" s="173"/>
      <c r="I33" s="173"/>
      <c r="K33" s="634" t="str">
        <f t="shared" si="2"/>
        <v/>
      </c>
      <c r="L33" s="494"/>
      <c r="M33" s="494"/>
      <c r="N33" s="494"/>
      <c r="O33" s="494"/>
      <c r="P33" s="494"/>
      <c r="Q33" s="494"/>
      <c r="R33" s="494"/>
      <c r="S33" s="494"/>
      <c r="T33" s="494"/>
      <c r="U33" s="494"/>
      <c r="V33" s="494" t="str">
        <f>IF(K33="","",IF($AD$18=Arkusz2!B15,'09. Kwestionariusz osobisty wn'!K33,"proszę wpisać dane"))</f>
        <v/>
      </c>
      <c r="W33" s="494"/>
      <c r="X33" s="494"/>
      <c r="Y33" s="494"/>
      <c r="Z33" s="494"/>
      <c r="AA33" s="494"/>
      <c r="AB33" s="494"/>
      <c r="AC33" s="494"/>
      <c r="AD33" s="494"/>
      <c r="AE33" s="494"/>
      <c r="AF33" s="635"/>
    </row>
    <row r="34" spans="2:32" ht="15.75" thickBot="1" x14ac:dyDescent="0.3">
      <c r="E34" s="629" t="s">
        <v>7</v>
      </c>
      <c r="F34" s="629"/>
      <c r="G34" s="629"/>
      <c r="H34" s="629"/>
      <c r="I34" s="629"/>
      <c r="K34" s="630" t="str">
        <f t="shared" si="2"/>
        <v/>
      </c>
      <c r="L34" s="631"/>
      <c r="M34" s="631"/>
      <c r="N34" s="631"/>
      <c r="O34" s="631"/>
      <c r="P34" s="631"/>
      <c r="Q34" s="631"/>
      <c r="R34" s="631"/>
      <c r="S34" s="631"/>
      <c r="T34" s="631"/>
      <c r="U34" s="631"/>
      <c r="V34" s="632" t="str">
        <f>IF(K34="","",IF($AD$18=Arkusz2!B16,'09. Kwestionariusz osobisty wn'!K34,"proszę wpisać dane"))</f>
        <v/>
      </c>
      <c r="W34" s="632"/>
      <c r="X34" s="632"/>
      <c r="Y34" s="632"/>
      <c r="Z34" s="632"/>
      <c r="AA34" s="632"/>
      <c r="AB34" s="632"/>
      <c r="AC34" s="632"/>
      <c r="AD34" s="632"/>
      <c r="AE34" s="632"/>
      <c r="AF34" s="633"/>
    </row>
    <row r="35" spans="2:32" ht="15.75" thickBot="1" x14ac:dyDescent="0.3">
      <c r="B35" s="600">
        <f>+B29+0.01</f>
        <v>1.1200000000000001</v>
      </c>
      <c r="C35" s="601"/>
      <c r="D35" s="622" t="s">
        <v>84</v>
      </c>
      <c r="E35" s="622"/>
      <c r="F35" s="622"/>
      <c r="G35" s="622"/>
      <c r="H35" s="622"/>
      <c r="I35" s="622"/>
      <c r="J35" s="622"/>
      <c r="K35" s="627"/>
      <c r="L35" s="627"/>
      <c r="M35" s="627"/>
      <c r="N35" s="627"/>
      <c r="O35" s="627"/>
      <c r="P35" s="627"/>
      <c r="Q35" s="627"/>
      <c r="R35" s="627"/>
      <c r="S35" s="627"/>
      <c r="T35" s="627"/>
      <c r="U35" s="627"/>
      <c r="V35" s="627"/>
      <c r="W35" s="627"/>
      <c r="X35" s="627"/>
      <c r="Y35" s="627"/>
      <c r="Z35" s="627"/>
      <c r="AA35" s="627"/>
      <c r="AB35" s="627"/>
      <c r="AC35" s="627"/>
      <c r="AD35" s="627"/>
      <c r="AE35" s="627"/>
      <c r="AF35" s="628"/>
    </row>
    <row r="36" spans="2:32" ht="15.75" thickBot="1" x14ac:dyDescent="0.3">
      <c r="B36" s="600">
        <f>+B35+0.01</f>
        <v>1.1300000000000001</v>
      </c>
      <c r="C36" s="601"/>
      <c r="D36" s="622" t="s">
        <v>360</v>
      </c>
      <c r="E36" s="622"/>
      <c r="F36" s="622"/>
      <c r="G36" s="622"/>
      <c r="H36" s="622"/>
      <c r="I36" s="622"/>
      <c r="J36" s="622"/>
      <c r="K36" s="627"/>
      <c r="L36" s="627"/>
      <c r="M36" s="627"/>
      <c r="N36" s="627"/>
      <c r="O36" s="627"/>
      <c r="P36" s="627"/>
      <c r="Q36" s="627"/>
      <c r="R36" s="627"/>
      <c r="S36" s="627"/>
      <c r="T36" s="627"/>
      <c r="U36" s="627"/>
      <c r="V36" s="627"/>
      <c r="W36" s="627"/>
      <c r="X36" s="627"/>
      <c r="Y36" s="627"/>
      <c r="Z36" s="627"/>
      <c r="AA36" s="627"/>
      <c r="AB36" s="627"/>
      <c r="AC36" s="627"/>
      <c r="AD36" s="627"/>
      <c r="AE36" s="627"/>
      <c r="AF36" s="628"/>
    </row>
    <row r="37" spans="2:32" ht="15.75" thickBot="1" x14ac:dyDescent="0.3">
      <c r="B37" s="600">
        <f>+B36+0.01</f>
        <v>1.1400000000000001</v>
      </c>
      <c r="C37" s="601"/>
      <c r="D37" s="622" t="s">
        <v>361</v>
      </c>
      <c r="E37" s="622"/>
      <c r="F37" s="622"/>
      <c r="G37" s="622"/>
      <c r="H37" s="622"/>
      <c r="I37" s="622"/>
      <c r="J37" s="622"/>
      <c r="K37" s="627"/>
      <c r="L37" s="627"/>
      <c r="M37" s="627"/>
      <c r="N37" s="627"/>
      <c r="O37" s="627"/>
      <c r="P37" s="627"/>
      <c r="Q37" s="627"/>
      <c r="R37" s="627"/>
      <c r="S37" s="627"/>
      <c r="T37" s="627"/>
      <c r="U37" s="627"/>
      <c r="V37" s="627"/>
      <c r="W37" s="627"/>
      <c r="X37" s="627"/>
      <c r="Y37" s="627"/>
      <c r="Z37" s="627"/>
      <c r="AA37" s="627"/>
      <c r="AB37" s="627"/>
      <c r="AC37" s="627"/>
      <c r="AD37" s="627"/>
      <c r="AE37" s="627"/>
      <c r="AF37" s="628"/>
    </row>
    <row r="38" spans="2:32" ht="15.75" thickBot="1" x14ac:dyDescent="0.3">
      <c r="B38" s="600">
        <f>+B37+0.01</f>
        <v>1.1500000000000001</v>
      </c>
      <c r="C38" s="601"/>
      <c r="D38" s="622" t="s">
        <v>362</v>
      </c>
      <c r="E38" s="622"/>
      <c r="F38" s="622"/>
      <c r="G38" s="622"/>
      <c r="H38" s="622"/>
      <c r="I38" s="622"/>
      <c r="J38" s="623"/>
      <c r="K38" s="624">
        <f>SUM(K39:U42)</f>
        <v>0</v>
      </c>
      <c r="L38" s="513"/>
      <c r="M38" s="513"/>
      <c r="N38" s="513"/>
      <c r="O38" s="513"/>
      <c r="P38" s="513"/>
      <c r="Q38" s="513"/>
      <c r="R38" s="513"/>
      <c r="S38" s="513"/>
      <c r="T38" s="513"/>
      <c r="U38" s="513"/>
      <c r="V38" s="513">
        <f>SUM(V39:AF42)</f>
        <v>0</v>
      </c>
      <c r="W38" s="513"/>
      <c r="X38" s="513"/>
      <c r="Y38" s="513"/>
      <c r="Z38" s="513"/>
      <c r="AA38" s="513"/>
      <c r="AB38" s="513"/>
      <c r="AC38" s="513"/>
      <c r="AD38" s="513"/>
      <c r="AE38" s="513"/>
      <c r="AF38" s="625"/>
    </row>
    <row r="39" spans="2:32" x14ac:dyDescent="0.25">
      <c r="E39" s="626" t="s">
        <v>363</v>
      </c>
      <c r="F39" s="626"/>
      <c r="G39" s="626"/>
      <c r="H39" s="626"/>
      <c r="I39" s="626"/>
      <c r="K39" s="616"/>
      <c r="L39" s="617"/>
      <c r="M39" s="617"/>
      <c r="N39" s="617"/>
      <c r="O39" s="617"/>
      <c r="P39" s="617"/>
      <c r="Q39" s="617"/>
      <c r="R39" s="617"/>
      <c r="S39" s="617"/>
      <c r="T39" s="617"/>
      <c r="U39" s="617"/>
      <c r="V39" s="617"/>
      <c r="W39" s="617"/>
      <c r="X39" s="617"/>
      <c r="Y39" s="617"/>
      <c r="Z39" s="617"/>
      <c r="AA39" s="617"/>
      <c r="AB39" s="617"/>
      <c r="AC39" s="617"/>
      <c r="AD39" s="617"/>
      <c r="AE39" s="617"/>
      <c r="AF39" s="618"/>
    </row>
    <row r="40" spans="2:32" x14ac:dyDescent="0.25">
      <c r="E40" s="259" t="s">
        <v>364</v>
      </c>
      <c r="F40" s="259"/>
      <c r="G40" s="259"/>
      <c r="H40" s="259"/>
      <c r="I40" s="259"/>
      <c r="K40" s="616"/>
      <c r="L40" s="617"/>
      <c r="M40" s="617"/>
      <c r="N40" s="617"/>
      <c r="O40" s="617"/>
      <c r="P40" s="617"/>
      <c r="Q40" s="617"/>
      <c r="R40" s="617"/>
      <c r="S40" s="617"/>
      <c r="T40" s="617"/>
      <c r="U40" s="617"/>
      <c r="V40" s="617"/>
      <c r="W40" s="617"/>
      <c r="X40" s="617"/>
      <c r="Y40" s="617"/>
      <c r="Z40" s="617"/>
      <c r="AA40" s="617"/>
      <c r="AB40" s="617"/>
      <c r="AC40" s="617"/>
      <c r="AD40" s="617"/>
      <c r="AE40" s="617"/>
      <c r="AF40" s="618"/>
    </row>
    <row r="41" spans="2:32" x14ac:dyDescent="0.25">
      <c r="E41" s="259" t="s">
        <v>365</v>
      </c>
      <c r="F41" s="259"/>
      <c r="G41" s="259"/>
      <c r="H41" s="259"/>
      <c r="I41" s="259"/>
      <c r="K41" s="616"/>
      <c r="L41" s="617"/>
      <c r="M41" s="617"/>
      <c r="N41" s="617"/>
      <c r="O41" s="617"/>
      <c r="P41" s="617"/>
      <c r="Q41" s="617"/>
      <c r="R41" s="617"/>
      <c r="S41" s="617"/>
      <c r="T41" s="617"/>
      <c r="U41" s="617"/>
      <c r="V41" s="617"/>
      <c r="W41" s="617"/>
      <c r="X41" s="617"/>
      <c r="Y41" s="617"/>
      <c r="Z41" s="617"/>
      <c r="AA41" s="617"/>
      <c r="AB41" s="617"/>
      <c r="AC41" s="617"/>
      <c r="AD41" s="617"/>
      <c r="AE41" s="617"/>
      <c r="AF41" s="618"/>
    </row>
    <row r="42" spans="2:32" ht="20.25" customHeight="1" thickBot="1" x14ac:dyDescent="0.3">
      <c r="E42" s="615" t="s">
        <v>484</v>
      </c>
      <c r="F42" s="615"/>
      <c r="G42" s="615"/>
      <c r="H42" s="615"/>
      <c r="I42" s="615"/>
      <c r="K42" s="619"/>
      <c r="L42" s="620"/>
      <c r="M42" s="620"/>
      <c r="N42" s="620"/>
      <c r="O42" s="620"/>
      <c r="P42" s="620"/>
      <c r="Q42" s="620"/>
      <c r="R42" s="620"/>
      <c r="S42" s="620"/>
      <c r="T42" s="620"/>
      <c r="U42" s="620"/>
      <c r="V42" s="620"/>
      <c r="W42" s="620"/>
      <c r="X42" s="620"/>
      <c r="Y42" s="620"/>
      <c r="Z42" s="620"/>
      <c r="AA42" s="620"/>
      <c r="AB42" s="620"/>
      <c r="AC42" s="620"/>
      <c r="AD42" s="620"/>
      <c r="AE42" s="620"/>
      <c r="AF42" s="621"/>
    </row>
    <row r="43" spans="2:32" ht="15.75" thickBot="1" x14ac:dyDescent="0.3">
      <c r="B43" s="600">
        <f>+B38+0.01</f>
        <v>1.1600000000000001</v>
      </c>
      <c r="C43" s="606"/>
      <c r="D43" s="607" t="s">
        <v>366</v>
      </c>
      <c r="E43" s="476"/>
      <c r="F43" s="476"/>
      <c r="G43" s="476"/>
      <c r="H43" s="476"/>
      <c r="I43" s="476"/>
      <c r="J43" s="476"/>
      <c r="K43" s="610"/>
      <c r="L43" s="610"/>
      <c r="M43" s="610"/>
      <c r="N43" s="610"/>
      <c r="O43" s="610"/>
      <c r="P43" s="610"/>
      <c r="Q43" s="610"/>
      <c r="R43" s="610"/>
      <c r="S43" s="610"/>
      <c r="T43" s="610"/>
      <c r="U43" s="610"/>
      <c r="V43" s="610"/>
      <c r="W43" s="610"/>
      <c r="X43" s="610"/>
      <c r="Y43" s="610"/>
      <c r="Z43" s="610"/>
      <c r="AA43" s="610"/>
      <c r="AB43" s="610"/>
      <c r="AC43" s="610"/>
      <c r="AD43" s="610"/>
      <c r="AE43" s="610"/>
      <c r="AF43" s="612"/>
    </row>
    <row r="44" spans="2:32" x14ac:dyDescent="0.25">
      <c r="D44" s="608"/>
      <c r="E44" s="469"/>
      <c r="F44" s="469"/>
      <c r="G44" s="469"/>
      <c r="H44" s="469"/>
      <c r="I44" s="469"/>
      <c r="J44" s="469"/>
      <c r="K44" s="295"/>
      <c r="L44" s="295"/>
      <c r="M44" s="295"/>
      <c r="N44" s="295"/>
      <c r="O44" s="295"/>
      <c r="P44" s="295"/>
      <c r="Q44" s="295"/>
      <c r="R44" s="295"/>
      <c r="S44" s="295"/>
      <c r="T44" s="295"/>
      <c r="U44" s="295"/>
      <c r="V44" s="295"/>
      <c r="W44" s="295"/>
      <c r="X44" s="295"/>
      <c r="Y44" s="295"/>
      <c r="Z44" s="295"/>
      <c r="AA44" s="295"/>
      <c r="AB44" s="295"/>
      <c r="AC44" s="295"/>
      <c r="AD44" s="295"/>
      <c r="AE44" s="295"/>
      <c r="AF44" s="613"/>
    </row>
    <row r="45" spans="2:32" ht="15.75" thickBot="1" x14ac:dyDescent="0.3">
      <c r="D45" s="609"/>
      <c r="E45" s="465"/>
      <c r="F45" s="465"/>
      <c r="G45" s="465"/>
      <c r="H45" s="465"/>
      <c r="I45" s="465"/>
      <c r="J45" s="465"/>
      <c r="K45" s="611"/>
      <c r="L45" s="611"/>
      <c r="M45" s="611"/>
      <c r="N45" s="611"/>
      <c r="O45" s="611"/>
      <c r="P45" s="611"/>
      <c r="Q45" s="611"/>
      <c r="R45" s="611"/>
      <c r="S45" s="611"/>
      <c r="T45" s="611"/>
      <c r="U45" s="611"/>
      <c r="V45" s="611"/>
      <c r="W45" s="611"/>
      <c r="X45" s="611"/>
      <c r="Y45" s="611"/>
      <c r="Z45" s="611"/>
      <c r="AA45" s="611"/>
      <c r="AB45" s="611"/>
      <c r="AC45" s="611"/>
      <c r="AD45" s="611"/>
      <c r="AE45" s="611"/>
      <c r="AF45" s="614"/>
    </row>
    <row r="46" spans="2:32" ht="20.25" customHeight="1" thickBot="1" x14ac:dyDescent="0.3">
      <c r="B46" s="600">
        <f>+B43+0.01</f>
        <v>1.1700000000000002</v>
      </c>
      <c r="C46" s="601"/>
      <c r="D46" s="602" t="s">
        <v>367</v>
      </c>
      <c r="E46" s="602"/>
      <c r="F46" s="602"/>
      <c r="G46" s="602"/>
      <c r="H46" s="602"/>
      <c r="I46" s="602"/>
      <c r="J46" s="602"/>
      <c r="K46" s="603"/>
      <c r="L46" s="604"/>
      <c r="M46" s="604"/>
      <c r="N46" s="604"/>
      <c r="O46" s="604"/>
      <c r="P46" s="604"/>
      <c r="Q46" s="604"/>
      <c r="R46" s="604"/>
      <c r="S46" s="604"/>
      <c r="T46" s="604"/>
      <c r="U46" s="604"/>
      <c r="V46" s="604"/>
      <c r="W46" s="604"/>
      <c r="X46" s="604"/>
      <c r="Y46" s="604"/>
      <c r="Z46" s="604"/>
      <c r="AA46" s="604"/>
      <c r="AB46" s="604"/>
      <c r="AC46" s="604"/>
      <c r="AD46" s="604"/>
      <c r="AE46" s="604"/>
      <c r="AF46" s="605"/>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55" t="s">
        <v>368</v>
      </c>
      <c r="C51" s="155"/>
      <c r="D51" s="155"/>
      <c r="E51" s="155"/>
      <c r="F51" s="155"/>
      <c r="G51" s="155"/>
      <c r="H51" s="155"/>
      <c r="I51" s="155"/>
      <c r="J51" s="155"/>
      <c r="K51" s="155"/>
    </row>
    <row r="52" spans="1:32" ht="15" customHeight="1" x14ac:dyDescent="0.25">
      <c r="B52" s="588" t="s">
        <v>119</v>
      </c>
      <c r="C52" s="589"/>
      <c r="D52" s="589"/>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4"/>
    </row>
    <row r="53" spans="1:32" ht="15" customHeight="1" x14ac:dyDescent="0.25">
      <c r="B53" s="556">
        <f>+A51+0.01</f>
        <v>2.0099999999999998</v>
      </c>
      <c r="C53" s="172"/>
      <c r="D53" s="361" t="s">
        <v>372</v>
      </c>
      <c r="E53" s="590"/>
      <c r="F53" s="590"/>
      <c r="G53" s="590" t="s">
        <v>121</v>
      </c>
      <c r="H53" s="590"/>
      <c r="I53" s="590"/>
      <c r="J53" s="590"/>
      <c r="K53" s="590"/>
      <c r="L53" s="592" t="s">
        <v>369</v>
      </c>
      <c r="M53" s="592"/>
      <c r="N53" s="592"/>
      <c r="O53" s="592"/>
      <c r="P53" s="592"/>
      <c r="Q53" s="592" t="s">
        <v>123</v>
      </c>
      <c r="R53" s="592"/>
      <c r="S53" s="592"/>
      <c r="T53" s="592"/>
      <c r="U53" s="592"/>
      <c r="V53" s="592" t="s">
        <v>370</v>
      </c>
      <c r="W53" s="592"/>
      <c r="X53" s="592"/>
      <c r="Y53" s="592"/>
      <c r="Z53" s="592"/>
      <c r="AA53" s="207" t="s">
        <v>371</v>
      </c>
      <c r="AB53" s="207"/>
      <c r="AC53" s="207"/>
      <c r="AD53" s="207"/>
      <c r="AE53" s="173"/>
      <c r="AF53" s="593"/>
    </row>
    <row r="54" spans="1:32" ht="11.25" customHeight="1" x14ac:dyDescent="0.25">
      <c r="B54" s="556"/>
      <c r="C54" s="172"/>
      <c r="D54" s="188"/>
      <c r="E54" s="188"/>
      <c r="F54" s="188"/>
      <c r="G54" s="287"/>
      <c r="H54" s="287"/>
      <c r="I54" s="287"/>
      <c r="J54" s="287"/>
      <c r="K54" s="287"/>
      <c r="L54" s="287"/>
      <c r="M54" s="287"/>
      <c r="N54" s="287"/>
      <c r="O54" s="287"/>
      <c r="P54" s="287"/>
      <c r="Q54" s="287"/>
      <c r="R54" s="287"/>
      <c r="S54" s="287"/>
      <c r="T54" s="287"/>
      <c r="U54" s="287"/>
      <c r="V54" s="576"/>
      <c r="W54" s="576"/>
      <c r="X54" s="576"/>
      <c r="Y54" s="576"/>
      <c r="Z54" s="576"/>
      <c r="AA54" s="156"/>
      <c r="AB54" s="156"/>
      <c r="AC54" s="156"/>
      <c r="AD54" s="156"/>
      <c r="AE54" s="156"/>
      <c r="AF54" s="550"/>
    </row>
    <row r="55" spans="1:32" ht="11.25" customHeight="1" x14ac:dyDescent="0.25">
      <c r="B55" s="556"/>
      <c r="C55" s="172"/>
      <c r="D55" s="188"/>
      <c r="E55" s="188"/>
      <c r="F55" s="188"/>
      <c r="G55" s="287"/>
      <c r="H55" s="287"/>
      <c r="I55" s="287"/>
      <c r="J55" s="287"/>
      <c r="K55" s="287"/>
      <c r="L55" s="287"/>
      <c r="M55" s="287"/>
      <c r="N55" s="287"/>
      <c r="O55" s="287"/>
      <c r="P55" s="287"/>
      <c r="Q55" s="287"/>
      <c r="R55" s="287"/>
      <c r="S55" s="287"/>
      <c r="T55" s="287"/>
      <c r="U55" s="287"/>
      <c r="V55" s="576"/>
      <c r="W55" s="576"/>
      <c r="X55" s="576"/>
      <c r="Y55" s="576"/>
      <c r="Z55" s="576"/>
      <c r="AA55" s="156"/>
      <c r="AB55" s="156"/>
      <c r="AC55" s="156"/>
      <c r="AD55" s="156"/>
      <c r="AE55" s="156"/>
      <c r="AF55" s="550"/>
    </row>
    <row r="56" spans="1:32" ht="11.25" customHeight="1" x14ac:dyDescent="0.25">
      <c r="B56" s="556"/>
      <c r="C56" s="172"/>
      <c r="D56" s="188"/>
      <c r="E56" s="188"/>
      <c r="F56" s="188"/>
      <c r="G56" s="287"/>
      <c r="H56" s="287"/>
      <c r="I56" s="287"/>
      <c r="J56" s="287"/>
      <c r="K56" s="287"/>
      <c r="L56" s="287"/>
      <c r="M56" s="287"/>
      <c r="N56" s="287"/>
      <c r="O56" s="287"/>
      <c r="P56" s="287"/>
      <c r="Q56" s="287"/>
      <c r="R56" s="287"/>
      <c r="S56" s="287"/>
      <c r="T56" s="287"/>
      <c r="U56" s="287"/>
      <c r="V56" s="576"/>
      <c r="W56" s="576"/>
      <c r="X56" s="576"/>
      <c r="Y56" s="576"/>
      <c r="Z56" s="576"/>
      <c r="AA56" s="156"/>
      <c r="AB56" s="156"/>
      <c r="AC56" s="156"/>
      <c r="AD56" s="156"/>
      <c r="AE56" s="156"/>
      <c r="AF56" s="550"/>
    </row>
    <row r="57" spans="1:32" ht="11.25" customHeight="1" x14ac:dyDescent="0.25">
      <c r="B57" s="556"/>
      <c r="C57" s="172"/>
      <c r="D57" s="188"/>
      <c r="E57" s="188"/>
      <c r="F57" s="188"/>
      <c r="G57" s="287"/>
      <c r="H57" s="287"/>
      <c r="I57" s="287"/>
      <c r="J57" s="287"/>
      <c r="K57" s="287"/>
      <c r="L57" s="287"/>
      <c r="M57" s="287"/>
      <c r="N57" s="287"/>
      <c r="O57" s="287"/>
      <c r="P57" s="287"/>
      <c r="Q57" s="287"/>
      <c r="R57" s="287"/>
      <c r="S57" s="287"/>
      <c r="T57" s="287"/>
      <c r="U57" s="287"/>
      <c r="V57" s="576"/>
      <c r="W57" s="576"/>
      <c r="X57" s="576"/>
      <c r="Y57" s="576"/>
      <c r="Z57" s="576"/>
      <c r="AA57" s="156"/>
      <c r="AB57" s="156"/>
      <c r="AC57" s="156"/>
      <c r="AD57" s="156"/>
      <c r="AE57" s="156"/>
      <c r="AF57" s="550"/>
    </row>
    <row r="58" spans="1:32" ht="11.25" customHeight="1" x14ac:dyDescent="0.25">
      <c r="B58" s="556"/>
      <c r="C58" s="172"/>
      <c r="D58" s="188"/>
      <c r="E58" s="188"/>
      <c r="F58" s="188"/>
      <c r="G58" s="287"/>
      <c r="H58" s="287"/>
      <c r="I58" s="287"/>
      <c r="J58" s="287"/>
      <c r="K58" s="287"/>
      <c r="L58" s="287"/>
      <c r="M58" s="287"/>
      <c r="N58" s="287"/>
      <c r="O58" s="287"/>
      <c r="P58" s="287"/>
      <c r="Q58" s="287"/>
      <c r="R58" s="287"/>
      <c r="S58" s="287"/>
      <c r="T58" s="287"/>
      <c r="U58" s="287"/>
      <c r="V58" s="576"/>
      <c r="W58" s="576"/>
      <c r="X58" s="576"/>
      <c r="Y58" s="576"/>
      <c r="Z58" s="576"/>
      <c r="AA58" s="156"/>
      <c r="AB58" s="156"/>
      <c r="AC58" s="156"/>
      <c r="AD58" s="156"/>
      <c r="AE58" s="156"/>
      <c r="AF58" s="550"/>
    </row>
    <row r="59" spans="1:32" ht="11.25" customHeight="1" x14ac:dyDescent="0.25">
      <c r="B59" s="556"/>
      <c r="C59" s="172"/>
      <c r="D59" s="188"/>
      <c r="E59" s="188"/>
      <c r="F59" s="188"/>
      <c r="G59" s="287"/>
      <c r="H59" s="287"/>
      <c r="I59" s="287"/>
      <c r="J59" s="287"/>
      <c r="K59" s="287"/>
      <c r="L59" s="287"/>
      <c r="M59" s="287"/>
      <c r="N59" s="287"/>
      <c r="O59" s="287"/>
      <c r="P59" s="287"/>
      <c r="Q59" s="287"/>
      <c r="R59" s="287"/>
      <c r="S59" s="287"/>
      <c r="T59" s="287"/>
      <c r="U59" s="287"/>
      <c r="V59" s="576"/>
      <c r="W59" s="576"/>
      <c r="X59" s="576"/>
      <c r="Y59" s="576"/>
      <c r="Z59" s="576"/>
      <c r="AA59" s="156"/>
      <c r="AB59" s="156"/>
      <c r="AC59" s="156"/>
      <c r="AD59" s="156"/>
      <c r="AE59" s="156"/>
      <c r="AF59" s="550"/>
    </row>
    <row r="60" spans="1:32" ht="11.25" customHeight="1" x14ac:dyDescent="0.25">
      <c r="B60" s="556"/>
      <c r="C60" s="172"/>
      <c r="D60" s="188"/>
      <c r="E60" s="188"/>
      <c r="F60" s="188"/>
      <c r="G60" s="287"/>
      <c r="H60" s="287"/>
      <c r="I60" s="287"/>
      <c r="J60" s="287"/>
      <c r="K60" s="287"/>
      <c r="L60" s="287"/>
      <c r="M60" s="287"/>
      <c r="N60" s="287"/>
      <c r="O60" s="287"/>
      <c r="P60" s="287"/>
      <c r="Q60" s="287"/>
      <c r="R60" s="287"/>
      <c r="S60" s="287"/>
      <c r="T60" s="287"/>
      <c r="U60" s="287"/>
      <c r="V60" s="576"/>
      <c r="W60" s="576"/>
      <c r="X60" s="576"/>
      <c r="Y60" s="576"/>
      <c r="Z60" s="576"/>
      <c r="AA60" s="156"/>
      <c r="AB60" s="156"/>
      <c r="AC60" s="156"/>
      <c r="AD60" s="156"/>
      <c r="AE60" s="156"/>
      <c r="AF60" s="550"/>
    </row>
    <row r="61" spans="1:32" ht="11.25" customHeight="1" x14ac:dyDescent="0.25">
      <c r="B61" s="556"/>
      <c r="C61" s="172"/>
      <c r="D61" s="188"/>
      <c r="E61" s="188"/>
      <c r="F61" s="188"/>
      <c r="G61" s="287"/>
      <c r="H61" s="287"/>
      <c r="I61" s="287"/>
      <c r="J61" s="287"/>
      <c r="K61" s="287"/>
      <c r="L61" s="287"/>
      <c r="M61" s="287"/>
      <c r="N61" s="287"/>
      <c r="O61" s="287"/>
      <c r="P61" s="287"/>
      <c r="Q61" s="287"/>
      <c r="R61" s="287"/>
      <c r="S61" s="287"/>
      <c r="T61" s="287"/>
      <c r="U61" s="287"/>
      <c r="V61" s="576"/>
      <c r="W61" s="576"/>
      <c r="X61" s="576"/>
      <c r="Y61" s="576"/>
      <c r="Z61" s="576"/>
      <c r="AA61" s="156"/>
      <c r="AB61" s="156"/>
      <c r="AC61" s="156"/>
      <c r="AD61" s="156"/>
      <c r="AE61" s="156"/>
      <c r="AF61" s="550"/>
    </row>
    <row r="62" spans="1:32" x14ac:dyDescent="0.25">
      <c r="B62" s="556">
        <f>+B53+0.01</f>
        <v>2.0199999999999996</v>
      </c>
      <c r="C62" s="172"/>
      <c r="D62" s="361" t="s">
        <v>373</v>
      </c>
      <c r="E62" s="590"/>
      <c r="F62" s="590"/>
      <c r="G62" s="590" t="s">
        <v>121</v>
      </c>
      <c r="H62" s="590"/>
      <c r="I62" s="590"/>
      <c r="J62" s="590"/>
      <c r="K62" s="590"/>
      <c r="L62" s="592" t="s">
        <v>369</v>
      </c>
      <c r="M62" s="592"/>
      <c r="N62" s="592"/>
      <c r="O62" s="592"/>
      <c r="P62" s="592"/>
      <c r="Q62" s="592" t="s">
        <v>123</v>
      </c>
      <c r="R62" s="592"/>
      <c r="S62" s="592"/>
      <c r="T62" s="592"/>
      <c r="U62" s="592"/>
      <c r="V62" s="592" t="s">
        <v>370</v>
      </c>
      <c r="W62" s="592"/>
      <c r="X62" s="592"/>
      <c r="Y62" s="592"/>
      <c r="Z62" s="592"/>
      <c r="AA62" s="207" t="s">
        <v>371</v>
      </c>
      <c r="AB62" s="207"/>
      <c r="AC62" s="207"/>
      <c r="AD62" s="207"/>
      <c r="AE62" s="173"/>
      <c r="AF62" s="593"/>
    </row>
    <row r="63" spans="1:32" ht="11.25" customHeight="1" x14ac:dyDescent="0.25">
      <c r="B63" s="556"/>
      <c r="C63" s="172"/>
      <c r="D63" s="188"/>
      <c r="E63" s="188"/>
      <c r="F63" s="188"/>
      <c r="G63" s="287"/>
      <c r="H63" s="287"/>
      <c r="I63" s="287"/>
      <c r="J63" s="287"/>
      <c r="K63" s="287"/>
      <c r="L63" s="287"/>
      <c r="M63" s="287"/>
      <c r="N63" s="287"/>
      <c r="O63" s="287"/>
      <c r="P63" s="287"/>
      <c r="Q63" s="287"/>
      <c r="R63" s="287"/>
      <c r="S63" s="287"/>
      <c r="T63" s="287"/>
      <c r="U63" s="287"/>
      <c r="V63" s="576"/>
      <c r="W63" s="576"/>
      <c r="X63" s="576"/>
      <c r="Y63" s="576"/>
      <c r="Z63" s="576"/>
      <c r="AA63" s="156"/>
      <c r="AB63" s="156"/>
      <c r="AC63" s="156"/>
      <c r="AD63" s="156"/>
      <c r="AE63" s="156"/>
      <c r="AF63" s="550"/>
    </row>
    <row r="64" spans="1:32" ht="11.25" customHeight="1" x14ac:dyDescent="0.25">
      <c r="B64" s="556"/>
      <c r="C64" s="172"/>
      <c r="D64" s="188"/>
      <c r="E64" s="188"/>
      <c r="F64" s="188"/>
      <c r="G64" s="287"/>
      <c r="H64" s="287"/>
      <c r="I64" s="287"/>
      <c r="J64" s="287"/>
      <c r="K64" s="287"/>
      <c r="L64" s="287"/>
      <c r="M64" s="287"/>
      <c r="N64" s="287"/>
      <c r="O64" s="287"/>
      <c r="P64" s="287"/>
      <c r="Q64" s="287"/>
      <c r="R64" s="287"/>
      <c r="S64" s="287"/>
      <c r="T64" s="287"/>
      <c r="U64" s="287"/>
      <c r="V64" s="576"/>
      <c r="W64" s="576"/>
      <c r="X64" s="576"/>
      <c r="Y64" s="576"/>
      <c r="Z64" s="576"/>
      <c r="AA64" s="156"/>
      <c r="AB64" s="156"/>
      <c r="AC64" s="156"/>
      <c r="AD64" s="156"/>
      <c r="AE64" s="156"/>
      <c r="AF64" s="550"/>
    </row>
    <row r="65" spans="2:32" ht="11.25" customHeight="1" x14ac:dyDescent="0.25">
      <c r="B65" s="556"/>
      <c r="C65" s="172"/>
      <c r="D65" s="188"/>
      <c r="E65" s="188"/>
      <c r="F65" s="188"/>
      <c r="G65" s="287"/>
      <c r="H65" s="287"/>
      <c r="I65" s="287"/>
      <c r="J65" s="287"/>
      <c r="K65" s="287"/>
      <c r="L65" s="287"/>
      <c r="M65" s="287"/>
      <c r="N65" s="287"/>
      <c r="O65" s="287"/>
      <c r="P65" s="287"/>
      <c r="Q65" s="287"/>
      <c r="R65" s="287"/>
      <c r="S65" s="287"/>
      <c r="T65" s="287"/>
      <c r="U65" s="287"/>
      <c r="V65" s="576"/>
      <c r="W65" s="576"/>
      <c r="X65" s="576"/>
      <c r="Y65" s="576"/>
      <c r="Z65" s="576"/>
      <c r="AA65" s="156"/>
      <c r="AB65" s="156"/>
      <c r="AC65" s="156"/>
      <c r="AD65" s="156"/>
      <c r="AE65" s="156"/>
      <c r="AF65" s="550"/>
    </row>
    <row r="66" spans="2:32" ht="11.25" customHeight="1" x14ac:dyDescent="0.25">
      <c r="B66" s="556"/>
      <c r="C66" s="172"/>
      <c r="D66" s="188"/>
      <c r="E66" s="188"/>
      <c r="F66" s="188"/>
      <c r="G66" s="287"/>
      <c r="H66" s="287"/>
      <c r="I66" s="287"/>
      <c r="J66" s="287"/>
      <c r="K66" s="287"/>
      <c r="L66" s="287"/>
      <c r="M66" s="287"/>
      <c r="N66" s="287"/>
      <c r="O66" s="287"/>
      <c r="P66" s="287"/>
      <c r="Q66" s="287"/>
      <c r="R66" s="287"/>
      <c r="S66" s="287"/>
      <c r="T66" s="287"/>
      <c r="U66" s="287"/>
      <c r="V66" s="576"/>
      <c r="W66" s="576"/>
      <c r="X66" s="576"/>
      <c r="Y66" s="576"/>
      <c r="Z66" s="576"/>
      <c r="AA66" s="156"/>
      <c r="AB66" s="156"/>
      <c r="AC66" s="156"/>
      <c r="AD66" s="156"/>
      <c r="AE66" s="156"/>
      <c r="AF66" s="550"/>
    </row>
    <row r="67" spans="2:32" ht="11.25" customHeight="1" x14ac:dyDescent="0.25">
      <c r="B67" s="556"/>
      <c r="C67" s="172"/>
      <c r="D67" s="188"/>
      <c r="E67" s="188"/>
      <c r="F67" s="188"/>
      <c r="G67" s="287"/>
      <c r="H67" s="287"/>
      <c r="I67" s="287"/>
      <c r="J67" s="287"/>
      <c r="K67" s="287"/>
      <c r="L67" s="287"/>
      <c r="M67" s="287"/>
      <c r="N67" s="287"/>
      <c r="O67" s="287"/>
      <c r="P67" s="287"/>
      <c r="Q67" s="287"/>
      <c r="R67" s="287"/>
      <c r="S67" s="287"/>
      <c r="T67" s="287"/>
      <c r="U67" s="287"/>
      <c r="V67" s="576"/>
      <c r="W67" s="576"/>
      <c r="X67" s="576"/>
      <c r="Y67" s="576"/>
      <c r="Z67" s="576"/>
      <c r="AA67" s="156"/>
      <c r="AB67" s="156"/>
      <c r="AC67" s="156"/>
      <c r="AD67" s="156"/>
      <c r="AE67" s="156"/>
      <c r="AF67" s="550"/>
    </row>
    <row r="68" spans="2:32" ht="11.25" customHeight="1" x14ac:dyDescent="0.25">
      <c r="B68" s="556"/>
      <c r="C68" s="172"/>
      <c r="D68" s="188"/>
      <c r="E68" s="188"/>
      <c r="F68" s="188"/>
      <c r="G68" s="287"/>
      <c r="H68" s="287"/>
      <c r="I68" s="287"/>
      <c r="J68" s="287"/>
      <c r="K68" s="287"/>
      <c r="L68" s="287"/>
      <c r="M68" s="287"/>
      <c r="N68" s="287"/>
      <c r="O68" s="287"/>
      <c r="P68" s="287"/>
      <c r="Q68" s="287"/>
      <c r="R68" s="287"/>
      <c r="S68" s="287"/>
      <c r="T68" s="287"/>
      <c r="U68" s="287"/>
      <c r="V68" s="576"/>
      <c r="W68" s="576"/>
      <c r="X68" s="576"/>
      <c r="Y68" s="576"/>
      <c r="Z68" s="576"/>
      <c r="AA68" s="156"/>
      <c r="AB68" s="156"/>
      <c r="AC68" s="156"/>
      <c r="AD68" s="156"/>
      <c r="AE68" s="156"/>
      <c r="AF68" s="550"/>
    </row>
    <row r="69" spans="2:32" ht="11.25" customHeight="1" x14ac:dyDescent="0.25">
      <c r="B69" s="556"/>
      <c r="C69" s="172"/>
      <c r="D69" s="188"/>
      <c r="E69" s="188"/>
      <c r="F69" s="188"/>
      <c r="G69" s="287"/>
      <c r="H69" s="287"/>
      <c r="I69" s="287"/>
      <c r="J69" s="287"/>
      <c r="K69" s="287"/>
      <c r="L69" s="287"/>
      <c r="M69" s="287"/>
      <c r="N69" s="287"/>
      <c r="O69" s="287"/>
      <c r="P69" s="287"/>
      <c r="Q69" s="287"/>
      <c r="R69" s="287"/>
      <c r="S69" s="287"/>
      <c r="T69" s="287"/>
      <c r="U69" s="287"/>
      <c r="V69" s="576"/>
      <c r="W69" s="576"/>
      <c r="X69" s="576"/>
      <c r="Y69" s="576"/>
      <c r="Z69" s="576"/>
      <c r="AA69" s="156"/>
      <c r="AB69" s="156"/>
      <c r="AC69" s="156"/>
      <c r="AD69" s="156"/>
      <c r="AE69" s="156"/>
      <c r="AF69" s="550"/>
    </row>
    <row r="70" spans="2:32" ht="11.25" customHeight="1" thickBot="1" x14ac:dyDescent="0.3">
      <c r="B70" s="557"/>
      <c r="C70" s="558"/>
      <c r="D70" s="462"/>
      <c r="E70" s="462"/>
      <c r="F70" s="462"/>
      <c r="G70" s="575"/>
      <c r="H70" s="575"/>
      <c r="I70" s="575"/>
      <c r="J70" s="575"/>
      <c r="K70" s="575"/>
      <c r="L70" s="575"/>
      <c r="M70" s="575"/>
      <c r="N70" s="575"/>
      <c r="O70" s="575"/>
      <c r="P70" s="575"/>
      <c r="Q70" s="575"/>
      <c r="R70" s="575"/>
      <c r="S70" s="575"/>
      <c r="T70" s="575"/>
      <c r="U70" s="575"/>
      <c r="V70" s="577"/>
      <c r="W70" s="577"/>
      <c r="X70" s="577"/>
      <c r="Y70" s="577"/>
      <c r="Z70" s="577"/>
      <c r="AA70" s="551"/>
      <c r="AB70" s="551"/>
      <c r="AC70" s="551"/>
      <c r="AD70" s="551"/>
      <c r="AE70" s="551"/>
      <c r="AF70" s="552"/>
    </row>
    <row r="71" spans="2:32" x14ac:dyDescent="0.25">
      <c r="B71" s="588" t="s">
        <v>374</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4"/>
    </row>
    <row r="72" spans="2:32" ht="20.25" customHeight="1" x14ac:dyDescent="0.25">
      <c r="B72" s="556">
        <f>+B62+0.01</f>
        <v>2.0299999999999994</v>
      </c>
      <c r="C72" s="172"/>
      <c r="D72" s="361" t="s">
        <v>375</v>
      </c>
      <c r="E72" s="590"/>
      <c r="F72" s="590"/>
      <c r="G72" s="597" t="s">
        <v>127</v>
      </c>
      <c r="H72" s="598"/>
      <c r="I72" s="598"/>
      <c r="J72" s="598"/>
      <c r="K72" s="598"/>
      <c r="L72" s="598"/>
      <c r="M72" s="599"/>
      <c r="N72" s="594" t="s">
        <v>378</v>
      </c>
      <c r="O72" s="595"/>
      <c r="P72" s="596"/>
      <c r="Q72" s="495" t="s">
        <v>376</v>
      </c>
      <c r="R72" s="495"/>
      <c r="S72" s="495"/>
      <c r="T72" s="495"/>
      <c r="U72" s="495"/>
      <c r="V72" s="495" t="s">
        <v>370</v>
      </c>
      <c r="W72" s="495"/>
      <c r="X72" s="495"/>
      <c r="Y72" s="495"/>
      <c r="Z72" s="495"/>
      <c r="AA72" s="591" t="s">
        <v>371</v>
      </c>
      <c r="AB72" s="591"/>
      <c r="AC72" s="591"/>
      <c r="AD72" s="591"/>
      <c r="AE72" s="154"/>
      <c r="AF72" s="587"/>
    </row>
    <row r="73" spans="2:32" x14ac:dyDescent="0.25">
      <c r="B73" s="556"/>
      <c r="C73" s="172"/>
      <c r="D73" s="188"/>
      <c r="E73" s="188"/>
      <c r="F73" s="188"/>
      <c r="G73" s="287"/>
      <c r="H73" s="287"/>
      <c r="I73" s="287"/>
      <c r="J73" s="287"/>
      <c r="K73" s="287"/>
      <c r="L73" s="287"/>
      <c r="M73" s="287"/>
      <c r="N73" s="287"/>
      <c r="O73" s="287"/>
      <c r="P73" s="287"/>
      <c r="Q73" s="287"/>
      <c r="R73" s="287"/>
      <c r="S73" s="287"/>
      <c r="T73" s="287"/>
      <c r="U73" s="287"/>
      <c r="V73" s="576"/>
      <c r="W73" s="576"/>
      <c r="X73" s="576"/>
      <c r="Y73" s="576"/>
      <c r="Z73" s="576"/>
      <c r="AA73" s="531"/>
      <c r="AB73" s="532"/>
      <c r="AC73" s="532"/>
      <c r="AD73" s="532"/>
      <c r="AE73" s="532"/>
      <c r="AF73" s="537"/>
    </row>
    <row r="74" spans="2:32" x14ac:dyDescent="0.25">
      <c r="B74" s="556"/>
      <c r="C74" s="172"/>
      <c r="D74" s="188"/>
      <c r="E74" s="188"/>
      <c r="F74" s="188"/>
      <c r="G74" s="287"/>
      <c r="H74" s="287"/>
      <c r="I74" s="287"/>
      <c r="J74" s="287"/>
      <c r="K74" s="287"/>
      <c r="L74" s="287"/>
      <c r="M74" s="287"/>
      <c r="N74" s="287"/>
      <c r="O74" s="287"/>
      <c r="P74" s="287"/>
      <c r="Q74" s="287"/>
      <c r="R74" s="287"/>
      <c r="S74" s="287"/>
      <c r="T74" s="287"/>
      <c r="U74" s="287"/>
      <c r="V74" s="576"/>
      <c r="W74" s="576"/>
      <c r="X74" s="576"/>
      <c r="Y74" s="576"/>
      <c r="Z74" s="576"/>
      <c r="AA74" s="534"/>
      <c r="AB74" s="535"/>
      <c r="AC74" s="535"/>
      <c r="AD74" s="535"/>
      <c r="AE74" s="535"/>
      <c r="AF74" s="538"/>
    </row>
    <row r="75" spans="2:32" x14ac:dyDescent="0.25">
      <c r="B75" s="556"/>
      <c r="C75" s="172"/>
      <c r="D75" s="188"/>
      <c r="E75" s="188"/>
      <c r="F75" s="188"/>
      <c r="G75" s="287"/>
      <c r="H75" s="287"/>
      <c r="I75" s="287"/>
      <c r="J75" s="287"/>
      <c r="K75" s="287"/>
      <c r="L75" s="287"/>
      <c r="M75" s="287"/>
      <c r="N75" s="287"/>
      <c r="O75" s="287"/>
      <c r="P75" s="287"/>
      <c r="Q75" s="287"/>
      <c r="R75" s="287"/>
      <c r="S75" s="287"/>
      <c r="T75" s="287"/>
      <c r="U75" s="287"/>
      <c r="V75" s="576"/>
      <c r="W75" s="576"/>
      <c r="X75" s="576"/>
      <c r="Y75" s="576"/>
      <c r="Z75" s="576"/>
      <c r="AA75" s="531"/>
      <c r="AB75" s="532"/>
      <c r="AC75" s="532"/>
      <c r="AD75" s="532"/>
      <c r="AE75" s="532"/>
      <c r="AF75" s="537"/>
    </row>
    <row r="76" spans="2:32" x14ac:dyDescent="0.25">
      <c r="B76" s="556"/>
      <c r="C76" s="172"/>
      <c r="D76" s="188"/>
      <c r="E76" s="188"/>
      <c r="F76" s="188"/>
      <c r="G76" s="287"/>
      <c r="H76" s="287"/>
      <c r="I76" s="287"/>
      <c r="J76" s="287"/>
      <c r="K76" s="287"/>
      <c r="L76" s="287"/>
      <c r="M76" s="287"/>
      <c r="N76" s="287"/>
      <c r="O76" s="287"/>
      <c r="P76" s="287"/>
      <c r="Q76" s="287"/>
      <c r="R76" s="287"/>
      <c r="S76" s="287"/>
      <c r="T76" s="287"/>
      <c r="U76" s="287"/>
      <c r="V76" s="576"/>
      <c r="W76" s="576"/>
      <c r="X76" s="576"/>
      <c r="Y76" s="576"/>
      <c r="Z76" s="576"/>
      <c r="AA76" s="534"/>
      <c r="AB76" s="535"/>
      <c r="AC76" s="535"/>
      <c r="AD76" s="535"/>
      <c r="AE76" s="535"/>
      <c r="AF76" s="538"/>
    </row>
    <row r="77" spans="2:32" x14ac:dyDescent="0.25">
      <c r="B77" s="556"/>
      <c r="C77" s="172"/>
      <c r="D77" s="188"/>
      <c r="E77" s="188"/>
      <c r="F77" s="188"/>
      <c r="G77" s="287"/>
      <c r="H77" s="287"/>
      <c r="I77" s="287"/>
      <c r="J77" s="287"/>
      <c r="K77" s="287"/>
      <c r="L77" s="287"/>
      <c r="M77" s="287"/>
      <c r="N77" s="287"/>
      <c r="O77" s="287"/>
      <c r="P77" s="287"/>
      <c r="Q77" s="287"/>
      <c r="R77" s="287"/>
      <c r="S77" s="287"/>
      <c r="T77" s="287"/>
      <c r="U77" s="287"/>
      <c r="V77" s="576"/>
      <c r="W77" s="576"/>
      <c r="X77" s="576"/>
      <c r="Y77" s="576"/>
      <c r="Z77" s="576"/>
      <c r="AA77" s="531"/>
      <c r="AB77" s="532"/>
      <c r="AC77" s="532"/>
      <c r="AD77" s="532"/>
      <c r="AE77" s="532"/>
      <c r="AF77" s="537"/>
    </row>
    <row r="78" spans="2:32" x14ac:dyDescent="0.25">
      <c r="B78" s="556"/>
      <c r="C78" s="172"/>
      <c r="D78" s="188"/>
      <c r="E78" s="188"/>
      <c r="F78" s="188"/>
      <c r="G78" s="287"/>
      <c r="H78" s="287"/>
      <c r="I78" s="287"/>
      <c r="J78" s="287"/>
      <c r="K78" s="287"/>
      <c r="L78" s="287"/>
      <c r="M78" s="287"/>
      <c r="N78" s="287"/>
      <c r="O78" s="287"/>
      <c r="P78" s="287"/>
      <c r="Q78" s="287"/>
      <c r="R78" s="287"/>
      <c r="S78" s="287"/>
      <c r="T78" s="287"/>
      <c r="U78" s="287"/>
      <c r="V78" s="576"/>
      <c r="W78" s="576"/>
      <c r="X78" s="576"/>
      <c r="Y78" s="576"/>
      <c r="Z78" s="576"/>
      <c r="AA78" s="534"/>
      <c r="AB78" s="535"/>
      <c r="AC78" s="535"/>
      <c r="AD78" s="535"/>
      <c r="AE78" s="535"/>
      <c r="AF78" s="538"/>
    </row>
    <row r="79" spans="2:32" x14ac:dyDescent="0.25">
      <c r="B79" s="556"/>
      <c r="C79" s="172"/>
      <c r="D79" s="188"/>
      <c r="E79" s="188"/>
      <c r="F79" s="188"/>
      <c r="G79" s="287"/>
      <c r="H79" s="287"/>
      <c r="I79" s="287"/>
      <c r="J79" s="287"/>
      <c r="K79" s="287"/>
      <c r="L79" s="287"/>
      <c r="M79" s="287"/>
      <c r="N79" s="287"/>
      <c r="O79" s="287"/>
      <c r="P79" s="287"/>
      <c r="Q79" s="287"/>
      <c r="R79" s="287"/>
      <c r="S79" s="287"/>
      <c r="T79" s="287"/>
      <c r="U79" s="287"/>
      <c r="V79" s="576"/>
      <c r="W79" s="576"/>
      <c r="X79" s="576"/>
      <c r="Y79" s="576"/>
      <c r="Z79" s="576"/>
      <c r="AA79" s="531"/>
      <c r="AB79" s="532"/>
      <c r="AC79" s="532"/>
      <c r="AD79" s="532"/>
      <c r="AE79" s="532"/>
      <c r="AF79" s="537"/>
    </row>
    <row r="80" spans="2:32" x14ac:dyDescent="0.25">
      <c r="B80" s="556"/>
      <c r="C80" s="172"/>
      <c r="D80" s="188"/>
      <c r="E80" s="188"/>
      <c r="F80" s="188"/>
      <c r="G80" s="287"/>
      <c r="H80" s="287"/>
      <c r="I80" s="287"/>
      <c r="J80" s="287"/>
      <c r="K80" s="287"/>
      <c r="L80" s="287"/>
      <c r="M80" s="287"/>
      <c r="N80" s="287"/>
      <c r="O80" s="287"/>
      <c r="P80" s="287"/>
      <c r="Q80" s="287"/>
      <c r="R80" s="287"/>
      <c r="S80" s="287"/>
      <c r="T80" s="287"/>
      <c r="U80" s="287"/>
      <c r="V80" s="576"/>
      <c r="W80" s="576"/>
      <c r="X80" s="576"/>
      <c r="Y80" s="576"/>
      <c r="Z80" s="576"/>
      <c r="AA80" s="534"/>
      <c r="AB80" s="535"/>
      <c r="AC80" s="535"/>
      <c r="AD80" s="535"/>
      <c r="AE80" s="535"/>
      <c r="AF80" s="538"/>
    </row>
    <row r="81" spans="2:32" ht="15" customHeight="1" x14ac:dyDescent="0.25">
      <c r="B81" s="556">
        <f>+B72+0.01</f>
        <v>2.0399999999999991</v>
      </c>
      <c r="C81" s="172"/>
      <c r="D81" s="188" t="s">
        <v>377</v>
      </c>
      <c r="E81" s="188"/>
      <c r="F81" s="188"/>
      <c r="G81" s="496" t="s">
        <v>127</v>
      </c>
      <c r="H81" s="496"/>
      <c r="I81" s="496"/>
      <c r="J81" s="496"/>
      <c r="K81" s="496"/>
      <c r="L81" s="496"/>
      <c r="M81" s="496"/>
      <c r="N81" s="496"/>
      <c r="O81" s="496"/>
      <c r="P81" s="496"/>
      <c r="Q81" s="496" t="s">
        <v>128</v>
      </c>
      <c r="R81" s="496"/>
      <c r="S81" s="496"/>
      <c r="T81" s="496"/>
      <c r="U81" s="496"/>
      <c r="V81" s="496" t="s">
        <v>370</v>
      </c>
      <c r="W81" s="496"/>
      <c r="X81" s="496"/>
      <c r="Y81" s="496"/>
      <c r="Z81" s="496"/>
      <c r="AA81" s="154" t="s">
        <v>371</v>
      </c>
      <c r="AB81" s="154"/>
      <c r="AC81" s="154"/>
      <c r="AD81" s="154"/>
      <c r="AE81" s="154"/>
      <c r="AF81" s="587"/>
    </row>
    <row r="82" spans="2:32" x14ac:dyDescent="0.25">
      <c r="B82" s="556"/>
      <c r="C82" s="172"/>
      <c r="D82" s="188"/>
      <c r="E82" s="188"/>
      <c r="F82" s="188"/>
      <c r="G82" s="287"/>
      <c r="H82" s="287"/>
      <c r="I82" s="287"/>
      <c r="J82" s="287"/>
      <c r="K82" s="287"/>
      <c r="L82" s="287"/>
      <c r="M82" s="287"/>
      <c r="N82" s="287"/>
      <c r="O82" s="287"/>
      <c r="P82" s="287"/>
      <c r="Q82" s="287"/>
      <c r="R82" s="287"/>
      <c r="S82" s="287"/>
      <c r="T82" s="287"/>
      <c r="U82" s="287"/>
      <c r="V82" s="576"/>
      <c r="W82" s="576"/>
      <c r="X82" s="576"/>
      <c r="Y82" s="576"/>
      <c r="Z82" s="576"/>
      <c r="AA82" s="156"/>
      <c r="AB82" s="156"/>
      <c r="AC82" s="156"/>
      <c r="AD82" s="156"/>
      <c r="AE82" s="156"/>
      <c r="AF82" s="550"/>
    </row>
    <row r="83" spans="2:32" x14ac:dyDescent="0.25">
      <c r="B83" s="556"/>
      <c r="C83" s="172"/>
      <c r="D83" s="188"/>
      <c r="E83" s="188"/>
      <c r="F83" s="188"/>
      <c r="G83" s="287"/>
      <c r="H83" s="287"/>
      <c r="I83" s="287"/>
      <c r="J83" s="287"/>
      <c r="K83" s="287"/>
      <c r="L83" s="287"/>
      <c r="M83" s="287"/>
      <c r="N83" s="287"/>
      <c r="O83" s="287"/>
      <c r="P83" s="287"/>
      <c r="Q83" s="287"/>
      <c r="R83" s="287"/>
      <c r="S83" s="287"/>
      <c r="T83" s="287"/>
      <c r="U83" s="287"/>
      <c r="V83" s="576"/>
      <c r="W83" s="576"/>
      <c r="X83" s="576"/>
      <c r="Y83" s="576"/>
      <c r="Z83" s="576"/>
      <c r="AA83" s="156"/>
      <c r="AB83" s="156"/>
      <c r="AC83" s="156"/>
      <c r="AD83" s="156"/>
      <c r="AE83" s="156"/>
      <c r="AF83" s="550"/>
    </row>
    <row r="84" spans="2:32" x14ac:dyDescent="0.25">
      <c r="B84" s="556"/>
      <c r="C84" s="172"/>
      <c r="D84" s="188"/>
      <c r="E84" s="188"/>
      <c r="F84" s="188"/>
      <c r="G84" s="287"/>
      <c r="H84" s="287"/>
      <c r="I84" s="287"/>
      <c r="J84" s="287"/>
      <c r="K84" s="287"/>
      <c r="L84" s="287"/>
      <c r="M84" s="287"/>
      <c r="N84" s="287"/>
      <c r="O84" s="287"/>
      <c r="P84" s="287"/>
      <c r="Q84" s="287"/>
      <c r="R84" s="287"/>
      <c r="S84" s="287"/>
      <c r="T84" s="287"/>
      <c r="U84" s="287"/>
      <c r="V84" s="576"/>
      <c r="W84" s="576"/>
      <c r="X84" s="576"/>
      <c r="Y84" s="576"/>
      <c r="Z84" s="576"/>
      <c r="AA84" s="156"/>
      <c r="AB84" s="156"/>
      <c r="AC84" s="156"/>
      <c r="AD84" s="156"/>
      <c r="AE84" s="156"/>
      <c r="AF84" s="550"/>
    </row>
    <row r="85" spans="2:32" x14ac:dyDescent="0.25">
      <c r="B85" s="556"/>
      <c r="C85" s="172"/>
      <c r="D85" s="188"/>
      <c r="E85" s="188"/>
      <c r="F85" s="188"/>
      <c r="G85" s="287"/>
      <c r="H85" s="287"/>
      <c r="I85" s="287"/>
      <c r="J85" s="287"/>
      <c r="K85" s="287"/>
      <c r="L85" s="287"/>
      <c r="M85" s="287"/>
      <c r="N85" s="287"/>
      <c r="O85" s="287"/>
      <c r="P85" s="287"/>
      <c r="Q85" s="287"/>
      <c r="R85" s="287"/>
      <c r="S85" s="287"/>
      <c r="T85" s="287"/>
      <c r="U85" s="287"/>
      <c r="V85" s="576"/>
      <c r="W85" s="576"/>
      <c r="X85" s="576"/>
      <c r="Y85" s="576"/>
      <c r="Z85" s="576"/>
      <c r="AA85" s="156"/>
      <c r="AB85" s="156"/>
      <c r="AC85" s="156"/>
      <c r="AD85" s="156"/>
      <c r="AE85" s="156"/>
      <c r="AF85" s="550"/>
    </row>
    <row r="86" spans="2:32" x14ac:dyDescent="0.25">
      <c r="B86" s="556"/>
      <c r="C86" s="172"/>
      <c r="D86" s="188"/>
      <c r="E86" s="188"/>
      <c r="F86" s="188"/>
      <c r="G86" s="287"/>
      <c r="H86" s="287"/>
      <c r="I86" s="287"/>
      <c r="J86" s="287"/>
      <c r="K86" s="287"/>
      <c r="L86" s="287"/>
      <c r="M86" s="287"/>
      <c r="N86" s="287"/>
      <c r="O86" s="287"/>
      <c r="P86" s="287"/>
      <c r="Q86" s="287"/>
      <c r="R86" s="287"/>
      <c r="S86" s="287"/>
      <c r="T86" s="287"/>
      <c r="U86" s="287"/>
      <c r="V86" s="576"/>
      <c r="W86" s="576"/>
      <c r="X86" s="576"/>
      <c r="Y86" s="576"/>
      <c r="Z86" s="576"/>
      <c r="AA86" s="156"/>
      <c r="AB86" s="156"/>
      <c r="AC86" s="156"/>
      <c r="AD86" s="156"/>
      <c r="AE86" s="156"/>
      <c r="AF86" s="550"/>
    </row>
    <row r="87" spans="2:32" x14ac:dyDescent="0.25">
      <c r="B87" s="556"/>
      <c r="C87" s="172"/>
      <c r="D87" s="188"/>
      <c r="E87" s="188"/>
      <c r="F87" s="188"/>
      <c r="G87" s="287"/>
      <c r="H87" s="287"/>
      <c r="I87" s="287"/>
      <c r="J87" s="287"/>
      <c r="K87" s="287"/>
      <c r="L87" s="287"/>
      <c r="M87" s="287"/>
      <c r="N87" s="287"/>
      <c r="O87" s="287"/>
      <c r="P87" s="287"/>
      <c r="Q87" s="287"/>
      <c r="R87" s="287"/>
      <c r="S87" s="287"/>
      <c r="T87" s="287"/>
      <c r="U87" s="287"/>
      <c r="V87" s="576"/>
      <c r="W87" s="576"/>
      <c r="X87" s="576"/>
      <c r="Y87" s="576"/>
      <c r="Z87" s="576"/>
      <c r="AA87" s="156"/>
      <c r="AB87" s="156"/>
      <c r="AC87" s="156"/>
      <c r="AD87" s="156"/>
      <c r="AE87" s="156"/>
      <c r="AF87" s="550"/>
    </row>
    <row r="88" spans="2:32" x14ac:dyDescent="0.25">
      <c r="B88" s="556"/>
      <c r="C88" s="172"/>
      <c r="D88" s="188"/>
      <c r="E88" s="188"/>
      <c r="F88" s="188"/>
      <c r="G88" s="287"/>
      <c r="H88" s="287"/>
      <c r="I88" s="287"/>
      <c r="J88" s="287"/>
      <c r="K88" s="287"/>
      <c r="L88" s="287"/>
      <c r="M88" s="287"/>
      <c r="N88" s="287"/>
      <c r="O88" s="287"/>
      <c r="P88" s="287"/>
      <c r="Q88" s="287"/>
      <c r="R88" s="287"/>
      <c r="S88" s="287"/>
      <c r="T88" s="287"/>
      <c r="U88" s="287"/>
      <c r="V88" s="576"/>
      <c r="W88" s="576"/>
      <c r="X88" s="576"/>
      <c r="Y88" s="576"/>
      <c r="Z88" s="576"/>
      <c r="AA88" s="156"/>
      <c r="AB88" s="156"/>
      <c r="AC88" s="156"/>
      <c r="AD88" s="156"/>
      <c r="AE88" s="156"/>
      <c r="AF88" s="550"/>
    </row>
    <row r="89" spans="2:32" ht="15.75" thickBot="1" x14ac:dyDescent="0.3">
      <c r="B89" s="557"/>
      <c r="C89" s="558"/>
      <c r="D89" s="462"/>
      <c r="E89" s="462"/>
      <c r="F89" s="462"/>
      <c r="G89" s="575"/>
      <c r="H89" s="575"/>
      <c r="I89" s="575"/>
      <c r="J89" s="575"/>
      <c r="K89" s="575"/>
      <c r="L89" s="575"/>
      <c r="M89" s="575"/>
      <c r="N89" s="575"/>
      <c r="O89" s="575"/>
      <c r="P89" s="575"/>
      <c r="Q89" s="575"/>
      <c r="R89" s="575"/>
      <c r="S89" s="575"/>
      <c r="T89" s="575"/>
      <c r="U89" s="575"/>
      <c r="V89" s="577"/>
      <c r="W89" s="577"/>
      <c r="X89" s="577"/>
      <c r="Y89" s="577"/>
      <c r="Z89" s="577"/>
      <c r="AA89" s="551"/>
      <c r="AB89" s="551"/>
      <c r="AC89" s="551"/>
      <c r="AD89" s="551"/>
      <c r="AE89" s="551"/>
      <c r="AF89" s="552"/>
    </row>
    <row r="90" spans="2:32" ht="15.75" thickBot="1" x14ac:dyDescent="0.3">
      <c r="B90" s="578" t="s">
        <v>383</v>
      </c>
      <c r="C90" s="579"/>
      <c r="D90" s="579"/>
      <c r="E90" s="579"/>
      <c r="F90" s="579"/>
      <c r="G90" s="579"/>
      <c r="H90" s="579"/>
      <c r="I90" s="579"/>
      <c r="J90" s="579"/>
      <c r="K90" s="579"/>
      <c r="L90" s="579"/>
      <c r="M90" s="579"/>
      <c r="N90" s="579"/>
      <c r="O90" s="579"/>
      <c r="P90" s="579"/>
      <c r="Q90" s="579"/>
      <c r="R90" s="579"/>
      <c r="S90" s="579"/>
      <c r="T90" s="579"/>
      <c r="U90" s="579"/>
      <c r="V90" s="579"/>
      <c r="W90" s="579"/>
      <c r="X90" s="579"/>
      <c r="Y90" s="579"/>
      <c r="Z90" s="579"/>
      <c r="AA90" s="579"/>
      <c r="AB90" s="579"/>
      <c r="AC90" s="579"/>
      <c r="AD90" s="579"/>
      <c r="AE90" s="579"/>
      <c r="AF90" s="54"/>
    </row>
    <row r="91" spans="2:32" x14ac:dyDescent="0.25">
      <c r="B91" s="580">
        <f>+B81+0.01</f>
        <v>2.0499999999999989</v>
      </c>
      <c r="C91" s="581"/>
      <c r="D91" s="581" t="s">
        <v>380</v>
      </c>
      <c r="E91" s="581"/>
      <c r="F91" s="581"/>
      <c r="G91" s="581"/>
      <c r="H91" s="582" t="s">
        <v>105</v>
      </c>
      <c r="I91" s="582"/>
      <c r="J91" s="582"/>
      <c r="K91" s="582"/>
      <c r="L91" s="582"/>
      <c r="M91" s="582"/>
      <c r="N91" s="582"/>
      <c r="O91" s="582"/>
      <c r="P91" s="582"/>
      <c r="Q91" s="582"/>
      <c r="R91" s="582"/>
      <c r="S91" s="582"/>
      <c r="T91" s="582"/>
      <c r="U91" s="582"/>
      <c r="V91" s="582" t="s">
        <v>131</v>
      </c>
      <c r="W91" s="582"/>
      <c r="X91" s="582"/>
      <c r="Y91" s="582"/>
      <c r="Z91" s="582"/>
      <c r="AA91" s="582" t="s">
        <v>381</v>
      </c>
      <c r="AB91" s="582"/>
      <c r="AC91" s="582"/>
      <c r="AD91" s="582"/>
      <c r="AE91" s="582"/>
      <c r="AF91" s="583"/>
    </row>
    <row r="92" spans="2:32" x14ac:dyDescent="0.25">
      <c r="B92" s="556"/>
      <c r="C92" s="172"/>
      <c r="D92" s="172"/>
      <c r="E92" s="172"/>
      <c r="F92" s="172"/>
      <c r="G92" s="172"/>
      <c r="H92" s="565"/>
      <c r="I92" s="565"/>
      <c r="J92" s="565"/>
      <c r="K92" s="565"/>
      <c r="L92" s="565"/>
      <c r="M92" s="565"/>
      <c r="N92" s="565"/>
      <c r="O92" s="565"/>
      <c r="P92" s="565"/>
      <c r="Q92" s="565"/>
      <c r="R92" s="565"/>
      <c r="S92" s="565"/>
      <c r="T92" s="565"/>
      <c r="U92" s="565"/>
      <c r="V92" s="565"/>
      <c r="W92" s="565"/>
      <c r="X92" s="565"/>
      <c r="Y92" s="565"/>
      <c r="Z92" s="565"/>
      <c r="AA92" s="566"/>
      <c r="AB92" s="566"/>
      <c r="AC92" s="566"/>
      <c r="AD92" s="566"/>
      <c r="AE92" s="566"/>
      <c r="AF92" s="567"/>
    </row>
    <row r="93" spans="2:32" x14ac:dyDescent="0.25">
      <c r="B93" s="556"/>
      <c r="C93" s="172"/>
      <c r="D93" s="172"/>
      <c r="E93" s="172"/>
      <c r="F93" s="172"/>
      <c r="G93" s="172"/>
      <c r="H93" s="565"/>
      <c r="I93" s="565"/>
      <c r="J93" s="565"/>
      <c r="K93" s="565"/>
      <c r="L93" s="565"/>
      <c r="M93" s="565"/>
      <c r="N93" s="565"/>
      <c r="O93" s="565"/>
      <c r="P93" s="565"/>
      <c r="Q93" s="565"/>
      <c r="R93" s="565"/>
      <c r="S93" s="565"/>
      <c r="T93" s="565"/>
      <c r="U93" s="565"/>
      <c r="V93" s="565"/>
      <c r="W93" s="565"/>
      <c r="X93" s="565"/>
      <c r="Y93" s="565"/>
      <c r="Z93" s="565"/>
      <c r="AA93" s="566"/>
      <c r="AB93" s="566"/>
      <c r="AC93" s="566"/>
      <c r="AD93" s="566"/>
      <c r="AE93" s="566"/>
      <c r="AF93" s="567"/>
    </row>
    <row r="94" spans="2:32" x14ac:dyDescent="0.25">
      <c r="B94" s="556"/>
      <c r="C94" s="172"/>
      <c r="D94" s="172"/>
      <c r="E94" s="172"/>
      <c r="F94" s="172"/>
      <c r="G94" s="172"/>
      <c r="H94" s="565"/>
      <c r="I94" s="565"/>
      <c r="J94" s="565"/>
      <c r="K94" s="565"/>
      <c r="L94" s="565"/>
      <c r="M94" s="565"/>
      <c r="N94" s="565"/>
      <c r="O94" s="565"/>
      <c r="P94" s="565"/>
      <c r="Q94" s="565"/>
      <c r="R94" s="565"/>
      <c r="S94" s="565"/>
      <c r="T94" s="565"/>
      <c r="U94" s="565"/>
      <c r="V94" s="565"/>
      <c r="W94" s="565"/>
      <c r="X94" s="565"/>
      <c r="Y94" s="565"/>
      <c r="Z94" s="565"/>
      <c r="AA94" s="566"/>
      <c r="AB94" s="566"/>
      <c r="AC94" s="566"/>
      <c r="AD94" s="566"/>
      <c r="AE94" s="566"/>
      <c r="AF94" s="567"/>
    </row>
    <row r="95" spans="2:32" x14ac:dyDescent="0.25">
      <c r="B95" s="556"/>
      <c r="C95" s="172"/>
      <c r="D95" s="172"/>
      <c r="E95" s="172"/>
      <c r="F95" s="172"/>
      <c r="G95" s="172"/>
      <c r="H95" s="565"/>
      <c r="I95" s="565"/>
      <c r="J95" s="565"/>
      <c r="K95" s="565"/>
      <c r="L95" s="565"/>
      <c r="M95" s="565"/>
      <c r="N95" s="565"/>
      <c r="O95" s="565"/>
      <c r="P95" s="565"/>
      <c r="Q95" s="565"/>
      <c r="R95" s="565"/>
      <c r="S95" s="565"/>
      <c r="T95" s="565"/>
      <c r="U95" s="565"/>
      <c r="V95" s="565"/>
      <c r="W95" s="565"/>
      <c r="X95" s="565"/>
      <c r="Y95" s="565"/>
      <c r="Z95" s="565"/>
      <c r="AA95" s="566"/>
      <c r="AB95" s="566"/>
      <c r="AC95" s="566"/>
      <c r="AD95" s="566"/>
      <c r="AE95" s="566"/>
      <c r="AF95" s="567"/>
    </row>
    <row r="96" spans="2:32" x14ac:dyDescent="0.25">
      <c r="B96" s="556"/>
      <c r="C96" s="172"/>
      <c r="D96" s="172"/>
      <c r="E96" s="172"/>
      <c r="F96" s="172"/>
      <c r="G96" s="172"/>
      <c r="H96" s="565"/>
      <c r="I96" s="565"/>
      <c r="J96" s="565"/>
      <c r="K96" s="565"/>
      <c r="L96" s="565"/>
      <c r="M96" s="565"/>
      <c r="N96" s="565"/>
      <c r="O96" s="565"/>
      <c r="P96" s="565"/>
      <c r="Q96" s="565"/>
      <c r="R96" s="565"/>
      <c r="S96" s="565"/>
      <c r="T96" s="565"/>
      <c r="U96" s="565"/>
      <c r="V96" s="565"/>
      <c r="W96" s="565"/>
      <c r="X96" s="565"/>
      <c r="Y96" s="565"/>
      <c r="Z96" s="565"/>
      <c r="AA96" s="566"/>
      <c r="AB96" s="566"/>
      <c r="AC96" s="566"/>
      <c r="AD96" s="566"/>
      <c r="AE96" s="566"/>
      <c r="AF96" s="567"/>
    </row>
    <row r="97" spans="2:32" x14ac:dyDescent="0.25">
      <c r="B97" s="556"/>
      <c r="C97" s="172"/>
      <c r="D97" s="208" t="s">
        <v>382</v>
      </c>
      <c r="E97" s="209"/>
      <c r="F97" s="209"/>
      <c r="G97" s="210"/>
      <c r="H97" s="271"/>
      <c r="I97" s="272"/>
      <c r="J97" s="272"/>
      <c r="K97" s="272"/>
      <c r="L97" s="272"/>
      <c r="M97" s="272"/>
      <c r="N97" s="272"/>
      <c r="O97" s="272"/>
      <c r="P97" s="272"/>
      <c r="Q97" s="272"/>
      <c r="R97" s="272"/>
      <c r="S97" s="272"/>
      <c r="T97" s="272"/>
      <c r="U97" s="273"/>
      <c r="V97" s="565"/>
      <c r="W97" s="565"/>
      <c r="X97" s="565"/>
      <c r="Y97" s="565"/>
      <c r="Z97" s="565"/>
      <c r="AA97" s="566"/>
      <c r="AB97" s="566"/>
      <c r="AC97" s="566"/>
      <c r="AD97" s="566"/>
      <c r="AE97" s="566"/>
      <c r="AF97" s="567"/>
    </row>
    <row r="98" spans="2:32" x14ac:dyDescent="0.25">
      <c r="B98" s="556"/>
      <c r="C98" s="172"/>
      <c r="D98" s="211"/>
      <c r="E98" s="212"/>
      <c r="F98" s="212"/>
      <c r="G98" s="213"/>
      <c r="H98" s="283"/>
      <c r="I98" s="284"/>
      <c r="J98" s="284"/>
      <c r="K98" s="284"/>
      <c r="L98" s="284"/>
      <c r="M98" s="284"/>
      <c r="N98" s="284"/>
      <c r="O98" s="284"/>
      <c r="P98" s="284"/>
      <c r="Q98" s="284"/>
      <c r="R98" s="284"/>
      <c r="S98" s="284"/>
      <c r="T98" s="284"/>
      <c r="U98" s="285"/>
      <c r="V98" s="565"/>
      <c r="W98" s="565"/>
      <c r="X98" s="565"/>
      <c r="Y98" s="565"/>
      <c r="Z98" s="565"/>
      <c r="AA98" s="566"/>
      <c r="AB98" s="566"/>
      <c r="AC98" s="566"/>
      <c r="AD98" s="566"/>
      <c r="AE98" s="566"/>
      <c r="AF98" s="567"/>
    </row>
    <row r="99" spans="2:32" ht="15.75" thickBot="1" x14ac:dyDescent="0.3">
      <c r="B99" s="557"/>
      <c r="C99" s="558"/>
      <c r="D99" s="584"/>
      <c r="E99" s="585"/>
      <c r="F99" s="585"/>
      <c r="G99" s="586"/>
      <c r="H99" s="563"/>
      <c r="I99" s="527"/>
      <c r="J99" s="527"/>
      <c r="K99" s="527"/>
      <c r="L99" s="527"/>
      <c r="M99" s="527"/>
      <c r="N99" s="527"/>
      <c r="O99" s="527"/>
      <c r="P99" s="527"/>
      <c r="Q99" s="527"/>
      <c r="R99" s="527"/>
      <c r="S99" s="527"/>
      <c r="T99" s="527"/>
      <c r="U99" s="564"/>
      <c r="V99" s="568"/>
      <c r="W99" s="568"/>
      <c r="X99" s="568"/>
      <c r="Y99" s="568"/>
      <c r="Z99" s="568"/>
      <c r="AA99" s="569"/>
      <c r="AB99" s="569"/>
      <c r="AC99" s="569"/>
      <c r="AD99" s="569"/>
      <c r="AE99" s="569"/>
      <c r="AF99" s="570"/>
    </row>
    <row r="100" spans="2:32" x14ac:dyDescent="0.25">
      <c r="B100" s="131"/>
      <c r="C100" s="131"/>
      <c r="D100" s="131"/>
      <c r="E100" s="131"/>
      <c r="F100" s="131"/>
      <c r="G100" s="131"/>
      <c r="H100" s="39"/>
      <c r="I100" s="39"/>
      <c r="J100" s="39"/>
      <c r="K100" s="39"/>
      <c r="L100" s="39"/>
      <c r="M100" s="39"/>
      <c r="N100" s="39"/>
      <c r="O100" s="39"/>
      <c r="P100" s="39"/>
      <c r="Q100" s="39"/>
      <c r="R100" s="39"/>
      <c r="S100" s="39"/>
      <c r="T100" s="39"/>
      <c r="U100" s="39"/>
      <c r="V100" s="133"/>
      <c r="W100" s="133"/>
      <c r="X100" s="133"/>
      <c r="Y100" s="133"/>
      <c r="Z100" s="133"/>
      <c r="AA100" s="134"/>
      <c r="AB100" s="134"/>
      <c r="AC100" s="134"/>
      <c r="AD100" s="134"/>
      <c r="AE100" s="134"/>
      <c r="AF100" s="134"/>
    </row>
    <row r="101" spans="2:32" ht="15.75" thickBot="1" x14ac:dyDescent="0.3">
      <c r="B101" s="131"/>
      <c r="C101" s="131"/>
      <c r="D101" s="131"/>
      <c r="E101" s="131"/>
      <c r="F101" s="131"/>
      <c r="G101" s="131"/>
      <c r="H101" s="39"/>
      <c r="I101" s="39"/>
      <c r="J101" s="39"/>
      <c r="K101" s="39"/>
      <c r="L101" s="39"/>
      <c r="M101" s="39"/>
      <c r="N101" s="39"/>
      <c r="O101" s="39"/>
      <c r="P101" s="39"/>
      <c r="Q101" s="39"/>
      <c r="R101" s="39"/>
      <c r="S101" s="39"/>
      <c r="T101" s="39"/>
      <c r="U101" s="39"/>
      <c r="V101" s="133"/>
      <c r="W101" s="133"/>
      <c r="X101" s="133"/>
      <c r="Y101" s="133"/>
      <c r="Z101" s="133"/>
      <c r="AA101" s="134"/>
      <c r="AB101" s="134"/>
      <c r="AC101" s="134"/>
      <c r="AD101" s="134"/>
      <c r="AE101" s="134"/>
      <c r="AF101" s="134"/>
    </row>
    <row r="102" spans="2:32" ht="15.75" thickBot="1" x14ac:dyDescent="0.3">
      <c r="B102" s="571" t="s">
        <v>384</v>
      </c>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3"/>
    </row>
    <row r="103" spans="2:32" x14ac:dyDescent="0.25">
      <c r="B103" s="555">
        <f>+B91+0.01</f>
        <v>2.0599999999999987</v>
      </c>
      <c r="C103" s="184"/>
      <c r="D103" s="184" t="s">
        <v>385</v>
      </c>
      <c r="E103" s="184"/>
      <c r="F103" s="184"/>
      <c r="G103" s="184"/>
      <c r="H103" s="184"/>
      <c r="I103" s="184"/>
      <c r="J103" s="184"/>
      <c r="K103" s="184"/>
      <c r="L103" s="184" t="s">
        <v>386</v>
      </c>
      <c r="M103" s="184"/>
      <c r="N103" s="184"/>
      <c r="O103" s="184"/>
      <c r="P103" s="184"/>
      <c r="Q103" s="184"/>
      <c r="R103" s="184"/>
      <c r="S103" s="184"/>
      <c r="T103" s="184" t="s">
        <v>387</v>
      </c>
      <c r="U103" s="184"/>
      <c r="V103" s="184"/>
      <c r="W103" s="184"/>
      <c r="X103" s="184"/>
      <c r="Y103" s="184"/>
      <c r="Z103" s="184" t="s">
        <v>388</v>
      </c>
      <c r="AA103" s="184"/>
      <c r="AB103" s="184"/>
      <c r="AC103" s="184"/>
      <c r="AD103" s="184"/>
      <c r="AE103" s="574"/>
    </row>
    <row r="104" spans="2:32" x14ac:dyDescent="0.25">
      <c r="B104" s="556"/>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553"/>
    </row>
    <row r="105" spans="2:32" x14ac:dyDescent="0.25">
      <c r="B105" s="556"/>
      <c r="C105" s="172"/>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559"/>
      <c r="AA105" s="559"/>
      <c r="AB105" s="559"/>
      <c r="AC105" s="559"/>
      <c r="AD105" s="559"/>
      <c r="AE105" s="560"/>
    </row>
    <row r="106" spans="2:32" x14ac:dyDescent="0.25">
      <c r="B106" s="556"/>
      <c r="C106" s="172"/>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559"/>
      <c r="AA106" s="559"/>
      <c r="AB106" s="559"/>
      <c r="AC106" s="559"/>
      <c r="AD106" s="559"/>
      <c r="AE106" s="560"/>
    </row>
    <row r="107" spans="2:32" x14ac:dyDescent="0.25">
      <c r="B107" s="556"/>
      <c r="C107" s="172"/>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559"/>
      <c r="AA107" s="559"/>
      <c r="AB107" s="559"/>
      <c r="AC107" s="559"/>
      <c r="AD107" s="559"/>
      <c r="AE107" s="560"/>
    </row>
    <row r="108" spans="2:32" x14ac:dyDescent="0.25">
      <c r="B108" s="556"/>
      <c r="C108" s="172"/>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559"/>
      <c r="AA108" s="559"/>
      <c r="AB108" s="559"/>
      <c r="AC108" s="559"/>
      <c r="AD108" s="559"/>
      <c r="AE108" s="560"/>
    </row>
    <row r="109" spans="2:32" x14ac:dyDescent="0.25">
      <c r="B109" s="556"/>
      <c r="C109" s="172"/>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559"/>
      <c r="AA109" s="559"/>
      <c r="AB109" s="559"/>
      <c r="AC109" s="559"/>
      <c r="AD109" s="559"/>
      <c r="AE109" s="560"/>
    </row>
    <row r="110" spans="2:32" x14ac:dyDescent="0.25">
      <c r="B110" s="556"/>
      <c r="C110" s="172"/>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559"/>
      <c r="AA110" s="559"/>
      <c r="AB110" s="559"/>
      <c r="AC110" s="559"/>
      <c r="AD110" s="559"/>
      <c r="AE110" s="560"/>
    </row>
    <row r="111" spans="2:32" x14ac:dyDescent="0.25">
      <c r="B111" s="556"/>
      <c r="C111" s="172"/>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559"/>
      <c r="AA111" s="559"/>
      <c r="AB111" s="559"/>
      <c r="AC111" s="559"/>
      <c r="AD111" s="559"/>
      <c r="AE111" s="560"/>
    </row>
    <row r="112" spans="2:32" ht="15.75" thickBot="1" x14ac:dyDescent="0.3">
      <c r="B112" s="557"/>
      <c r="C112" s="558"/>
      <c r="D112" s="554"/>
      <c r="E112" s="554"/>
      <c r="F112" s="554"/>
      <c r="G112" s="554"/>
      <c r="H112" s="554"/>
      <c r="I112" s="554"/>
      <c r="J112" s="554"/>
      <c r="K112" s="554"/>
      <c r="L112" s="554"/>
      <c r="M112" s="554"/>
      <c r="N112" s="554"/>
      <c r="O112" s="554"/>
      <c r="P112" s="554"/>
      <c r="Q112" s="554"/>
      <c r="R112" s="554"/>
      <c r="S112" s="554"/>
      <c r="T112" s="554"/>
      <c r="U112" s="554"/>
      <c r="V112" s="554"/>
      <c r="W112" s="554"/>
      <c r="X112" s="554"/>
      <c r="Y112" s="554"/>
      <c r="Z112" s="561"/>
      <c r="AA112" s="561"/>
      <c r="AB112" s="561"/>
      <c r="AC112" s="561"/>
      <c r="AD112" s="561"/>
      <c r="AE112" s="562"/>
    </row>
    <row r="113" spans="1:32" ht="5.25" customHeight="1" x14ac:dyDescent="0.25"/>
    <row r="114" spans="1:32" x14ac:dyDescent="0.25">
      <c r="A114" s="21">
        <f>+A51+1</f>
        <v>3</v>
      </c>
      <c r="B114" s="155" t="s">
        <v>389</v>
      </c>
      <c r="C114" s="155"/>
      <c r="D114" s="155"/>
      <c r="E114" s="155"/>
      <c r="F114" s="155"/>
      <c r="G114" s="155"/>
      <c r="H114" s="155"/>
      <c r="I114" s="155"/>
      <c r="J114" s="155"/>
      <c r="K114" s="155"/>
    </row>
    <row r="115" spans="1:32" ht="3.75" customHeight="1" thickBot="1" x14ac:dyDescent="0.3"/>
    <row r="116" spans="1:32" x14ac:dyDescent="0.25">
      <c r="B116" s="544" t="s">
        <v>390</v>
      </c>
      <c r="C116" s="545"/>
      <c r="D116" s="545"/>
      <c r="E116" s="545"/>
      <c r="F116" s="545"/>
      <c r="G116" s="545"/>
      <c r="H116" s="545"/>
      <c r="I116" s="545"/>
      <c r="J116" s="545"/>
      <c r="K116" s="545"/>
      <c r="L116" s="545"/>
      <c r="M116" s="545"/>
      <c r="N116" s="545"/>
      <c r="O116" s="545"/>
      <c r="P116" s="545"/>
      <c r="Q116" s="545"/>
      <c r="R116" s="545"/>
      <c r="S116" s="545"/>
      <c r="T116" s="545"/>
      <c r="U116" s="545"/>
      <c r="V116" s="545"/>
      <c r="W116" s="545"/>
      <c r="X116" s="545"/>
      <c r="Y116" s="545"/>
      <c r="Z116" s="545"/>
      <c r="AA116" s="545"/>
      <c r="AB116" s="545"/>
      <c r="AC116" s="545"/>
      <c r="AD116" s="545"/>
      <c r="AE116" s="545"/>
      <c r="AF116" s="54"/>
    </row>
    <row r="117" spans="1:32" ht="11.25" customHeight="1" x14ac:dyDescent="0.25">
      <c r="B117" s="546">
        <f>A114+0.01</f>
        <v>3.01</v>
      </c>
      <c r="C117" s="547"/>
      <c r="D117" s="172" t="s">
        <v>391</v>
      </c>
      <c r="E117" s="172"/>
      <c r="F117" s="172"/>
      <c r="G117" s="172"/>
      <c r="H117" s="172"/>
      <c r="I117" s="172" t="s">
        <v>141</v>
      </c>
      <c r="J117" s="172"/>
      <c r="K117" s="172"/>
      <c r="L117" s="172"/>
      <c r="M117" s="172" t="s">
        <v>144</v>
      </c>
      <c r="N117" s="172"/>
      <c r="O117" s="172"/>
      <c r="P117" s="172"/>
      <c r="Q117" s="172" t="s">
        <v>142</v>
      </c>
      <c r="R117" s="172"/>
      <c r="S117" s="172"/>
      <c r="T117" s="172"/>
      <c r="U117" s="172" t="s">
        <v>143</v>
      </c>
      <c r="V117" s="172"/>
      <c r="W117" s="172"/>
      <c r="X117" s="172"/>
      <c r="Y117" s="172" t="s">
        <v>392</v>
      </c>
      <c r="Z117" s="172"/>
      <c r="AA117" s="172"/>
      <c r="AB117" s="172"/>
      <c r="AC117" s="172" t="s">
        <v>380</v>
      </c>
      <c r="AD117" s="172"/>
      <c r="AE117" s="172"/>
      <c r="AF117" s="553"/>
    </row>
    <row r="118" spans="1:32" ht="11.25" customHeight="1" x14ac:dyDescent="0.25">
      <c r="B118" s="546"/>
      <c r="C118" s="547"/>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553"/>
    </row>
    <row r="119" spans="1:32" ht="11.25" customHeight="1" x14ac:dyDescent="0.25">
      <c r="B119" s="546"/>
      <c r="C119" s="547"/>
      <c r="D119" s="156"/>
      <c r="E119" s="156"/>
      <c r="F119" s="156"/>
      <c r="G119" s="156"/>
      <c r="H119" s="156"/>
      <c r="I119" s="190"/>
      <c r="J119" s="190"/>
      <c r="K119" s="190"/>
      <c r="L119" s="190"/>
      <c r="M119" s="156"/>
      <c r="N119" s="156"/>
      <c r="O119" s="156"/>
      <c r="P119" s="156"/>
      <c r="Q119" s="190"/>
      <c r="R119" s="190"/>
      <c r="S119" s="190"/>
      <c r="T119" s="190"/>
      <c r="U119" s="190"/>
      <c r="V119" s="190"/>
      <c r="W119" s="190"/>
      <c r="X119" s="190"/>
      <c r="Y119" s="156"/>
      <c r="Z119" s="156"/>
      <c r="AA119" s="156"/>
      <c r="AB119" s="156"/>
      <c r="AC119" s="156"/>
      <c r="AD119" s="156"/>
      <c r="AE119" s="156"/>
      <c r="AF119" s="550"/>
    </row>
    <row r="120" spans="1:32" ht="11.25" customHeight="1" x14ac:dyDescent="0.25">
      <c r="B120" s="546"/>
      <c r="C120" s="547"/>
      <c r="D120" s="156"/>
      <c r="E120" s="156"/>
      <c r="F120" s="156"/>
      <c r="G120" s="156"/>
      <c r="H120" s="156"/>
      <c r="I120" s="190"/>
      <c r="J120" s="190"/>
      <c r="K120" s="190"/>
      <c r="L120" s="190"/>
      <c r="M120" s="156"/>
      <c r="N120" s="156"/>
      <c r="O120" s="156"/>
      <c r="P120" s="156"/>
      <c r="Q120" s="190"/>
      <c r="R120" s="190"/>
      <c r="S120" s="190"/>
      <c r="T120" s="190"/>
      <c r="U120" s="190"/>
      <c r="V120" s="190"/>
      <c r="W120" s="190"/>
      <c r="X120" s="190"/>
      <c r="Y120" s="156"/>
      <c r="Z120" s="156"/>
      <c r="AA120" s="156"/>
      <c r="AB120" s="156"/>
      <c r="AC120" s="156"/>
      <c r="AD120" s="156"/>
      <c r="AE120" s="156"/>
      <c r="AF120" s="550"/>
    </row>
    <row r="121" spans="1:32" ht="11.25" customHeight="1" x14ac:dyDescent="0.25">
      <c r="B121" s="546"/>
      <c r="C121" s="547"/>
      <c r="D121" s="156"/>
      <c r="E121" s="156"/>
      <c r="F121" s="156"/>
      <c r="G121" s="156"/>
      <c r="H121" s="156"/>
      <c r="I121" s="190"/>
      <c r="J121" s="190"/>
      <c r="K121" s="190"/>
      <c r="L121" s="190"/>
      <c r="M121" s="156"/>
      <c r="N121" s="156"/>
      <c r="O121" s="156"/>
      <c r="P121" s="156"/>
      <c r="Q121" s="190"/>
      <c r="R121" s="190"/>
      <c r="S121" s="190"/>
      <c r="T121" s="190"/>
      <c r="U121" s="190"/>
      <c r="V121" s="190"/>
      <c r="W121" s="190"/>
      <c r="X121" s="190"/>
      <c r="Y121" s="156"/>
      <c r="Z121" s="156"/>
      <c r="AA121" s="156"/>
      <c r="AB121" s="156"/>
      <c r="AC121" s="156"/>
      <c r="AD121" s="156"/>
      <c r="AE121" s="156"/>
      <c r="AF121" s="550"/>
    </row>
    <row r="122" spans="1:32" ht="11.25" customHeight="1" x14ac:dyDescent="0.25">
      <c r="B122" s="546"/>
      <c r="C122" s="547"/>
      <c r="D122" s="156"/>
      <c r="E122" s="156"/>
      <c r="F122" s="156"/>
      <c r="G122" s="156"/>
      <c r="H122" s="156"/>
      <c r="I122" s="190"/>
      <c r="J122" s="190"/>
      <c r="K122" s="190"/>
      <c r="L122" s="190"/>
      <c r="M122" s="156"/>
      <c r="N122" s="156"/>
      <c r="O122" s="156"/>
      <c r="P122" s="156"/>
      <c r="Q122" s="190"/>
      <c r="R122" s="190"/>
      <c r="S122" s="190"/>
      <c r="T122" s="190"/>
      <c r="U122" s="190"/>
      <c r="V122" s="190"/>
      <c r="W122" s="190"/>
      <c r="X122" s="190"/>
      <c r="Y122" s="156"/>
      <c r="Z122" s="156"/>
      <c r="AA122" s="156"/>
      <c r="AB122" s="156"/>
      <c r="AC122" s="156"/>
      <c r="AD122" s="156"/>
      <c r="AE122" s="156"/>
      <c r="AF122" s="550"/>
    </row>
    <row r="123" spans="1:32" ht="11.25" customHeight="1" x14ac:dyDescent="0.25">
      <c r="B123" s="546"/>
      <c r="C123" s="547"/>
      <c r="D123" s="156"/>
      <c r="E123" s="156"/>
      <c r="F123" s="156"/>
      <c r="G123" s="156"/>
      <c r="H123" s="156"/>
      <c r="I123" s="190"/>
      <c r="J123" s="190"/>
      <c r="K123" s="190"/>
      <c r="L123" s="190"/>
      <c r="M123" s="156"/>
      <c r="N123" s="156"/>
      <c r="O123" s="156"/>
      <c r="P123" s="156"/>
      <c r="Q123" s="190"/>
      <c r="R123" s="190"/>
      <c r="S123" s="190"/>
      <c r="T123" s="190"/>
      <c r="U123" s="190"/>
      <c r="V123" s="190"/>
      <c r="W123" s="190"/>
      <c r="X123" s="190"/>
      <c r="Y123" s="156"/>
      <c r="Z123" s="156"/>
      <c r="AA123" s="156"/>
      <c r="AB123" s="156"/>
      <c r="AC123" s="156"/>
      <c r="AD123" s="156"/>
      <c r="AE123" s="156"/>
      <c r="AF123" s="550"/>
    </row>
    <row r="124" spans="1:32" ht="11.25" customHeight="1" x14ac:dyDescent="0.25">
      <c r="B124" s="546"/>
      <c r="C124" s="547"/>
      <c r="D124" s="156"/>
      <c r="E124" s="156"/>
      <c r="F124" s="156"/>
      <c r="G124" s="156"/>
      <c r="H124" s="156"/>
      <c r="I124" s="190"/>
      <c r="J124" s="190"/>
      <c r="K124" s="190"/>
      <c r="L124" s="190"/>
      <c r="M124" s="156"/>
      <c r="N124" s="156"/>
      <c r="O124" s="156"/>
      <c r="P124" s="156"/>
      <c r="Q124" s="190"/>
      <c r="R124" s="190"/>
      <c r="S124" s="190"/>
      <c r="T124" s="190"/>
      <c r="U124" s="190"/>
      <c r="V124" s="190"/>
      <c r="W124" s="190"/>
      <c r="X124" s="190"/>
      <c r="Y124" s="156"/>
      <c r="Z124" s="156"/>
      <c r="AA124" s="156"/>
      <c r="AB124" s="156"/>
      <c r="AC124" s="156"/>
      <c r="AD124" s="156"/>
      <c r="AE124" s="156"/>
      <c r="AF124" s="550"/>
    </row>
    <row r="125" spans="1:32" ht="11.25" customHeight="1" x14ac:dyDescent="0.25">
      <c r="B125" s="546"/>
      <c r="C125" s="547"/>
      <c r="D125" s="156"/>
      <c r="E125" s="156"/>
      <c r="F125" s="156"/>
      <c r="G125" s="156"/>
      <c r="H125" s="156"/>
      <c r="I125" s="190"/>
      <c r="J125" s="190"/>
      <c r="K125" s="190"/>
      <c r="L125" s="190"/>
      <c r="M125" s="156"/>
      <c r="N125" s="156"/>
      <c r="O125" s="156"/>
      <c r="P125" s="156"/>
      <c r="Q125" s="190"/>
      <c r="R125" s="190"/>
      <c r="S125" s="190"/>
      <c r="T125" s="190"/>
      <c r="U125" s="190"/>
      <c r="V125" s="190"/>
      <c r="W125" s="190"/>
      <c r="X125" s="190"/>
      <c r="Y125" s="156"/>
      <c r="Z125" s="156"/>
      <c r="AA125" s="156"/>
      <c r="AB125" s="156"/>
      <c r="AC125" s="156"/>
      <c r="AD125" s="156"/>
      <c r="AE125" s="156"/>
      <c r="AF125" s="550"/>
    </row>
    <row r="126" spans="1:32" ht="11.25" customHeight="1" thickBot="1" x14ac:dyDescent="0.3">
      <c r="B126" s="548"/>
      <c r="C126" s="549"/>
      <c r="D126" s="551"/>
      <c r="E126" s="551"/>
      <c r="F126" s="551"/>
      <c r="G126" s="551"/>
      <c r="H126" s="551"/>
      <c r="I126" s="543"/>
      <c r="J126" s="543"/>
      <c r="K126" s="543"/>
      <c r="L126" s="543"/>
      <c r="M126" s="551"/>
      <c r="N126" s="551"/>
      <c r="O126" s="551"/>
      <c r="P126" s="551"/>
      <c r="Q126" s="543"/>
      <c r="R126" s="543"/>
      <c r="S126" s="543"/>
      <c r="T126" s="543"/>
      <c r="U126" s="543"/>
      <c r="V126" s="543"/>
      <c r="W126" s="543"/>
      <c r="X126" s="543"/>
      <c r="Y126" s="551"/>
      <c r="Z126" s="551"/>
      <c r="AA126" s="551"/>
      <c r="AB126" s="551"/>
      <c r="AC126" s="551"/>
      <c r="AD126" s="551"/>
      <c r="AE126" s="551"/>
      <c r="AF126" s="552"/>
    </row>
    <row r="127" spans="1:32" x14ac:dyDescent="0.25">
      <c r="B127" s="544" t="s">
        <v>393</v>
      </c>
      <c r="C127" s="545"/>
      <c r="D127" s="545"/>
      <c r="E127" s="545"/>
      <c r="F127" s="545"/>
      <c r="G127" s="545"/>
      <c r="H127" s="545"/>
      <c r="I127" s="545"/>
      <c r="J127" s="545"/>
      <c r="K127" s="545"/>
      <c r="L127" s="545"/>
      <c r="M127" s="545"/>
      <c r="N127" s="545"/>
      <c r="O127" s="545"/>
      <c r="P127" s="545"/>
      <c r="Q127" s="545"/>
      <c r="R127" s="545"/>
      <c r="S127" s="545"/>
      <c r="T127" s="545"/>
      <c r="U127" s="545"/>
      <c r="V127" s="545"/>
      <c r="W127" s="545"/>
      <c r="X127" s="545"/>
      <c r="Y127" s="545"/>
      <c r="Z127" s="545"/>
      <c r="AA127" s="545"/>
      <c r="AB127" s="545"/>
      <c r="AC127" s="545"/>
      <c r="AD127" s="545"/>
      <c r="AE127" s="545"/>
      <c r="AF127" s="54"/>
    </row>
    <row r="128" spans="1:32" ht="15" customHeight="1" x14ac:dyDescent="0.25">
      <c r="B128" s="546">
        <f>B117+0.01</f>
        <v>3.0199999999999996</v>
      </c>
      <c r="C128" s="547"/>
      <c r="D128" s="208" t="s">
        <v>394</v>
      </c>
      <c r="E128" s="209"/>
      <c r="F128" s="209"/>
      <c r="G128" s="209"/>
      <c r="H128" s="209"/>
      <c r="I128" s="209"/>
      <c r="J128" s="209"/>
      <c r="K128" s="209"/>
      <c r="L128" s="210"/>
      <c r="M128" s="208" t="s">
        <v>396</v>
      </c>
      <c r="N128" s="209"/>
      <c r="O128" s="209"/>
      <c r="P128" s="209"/>
      <c r="Q128" s="209"/>
      <c r="R128" s="209"/>
      <c r="S128" s="209"/>
      <c r="T128" s="210"/>
      <c r="U128" s="172" t="s">
        <v>149</v>
      </c>
      <c r="V128" s="172"/>
      <c r="W128" s="172"/>
      <c r="X128" s="172"/>
      <c r="Y128" s="208" t="s">
        <v>395</v>
      </c>
      <c r="Z128" s="209"/>
      <c r="AA128" s="209"/>
      <c r="AB128" s="209"/>
      <c r="AC128" s="209"/>
      <c r="AD128" s="209"/>
      <c r="AE128" s="209"/>
      <c r="AF128" s="529"/>
    </row>
    <row r="129" spans="2:32" x14ac:dyDescent="0.25">
      <c r="B129" s="546"/>
      <c r="C129" s="547"/>
      <c r="D129" s="214"/>
      <c r="E129" s="215"/>
      <c r="F129" s="215"/>
      <c r="G129" s="215"/>
      <c r="H129" s="215"/>
      <c r="I129" s="215"/>
      <c r="J129" s="215"/>
      <c r="K129" s="215"/>
      <c r="L129" s="216"/>
      <c r="M129" s="214"/>
      <c r="N129" s="215"/>
      <c r="O129" s="215"/>
      <c r="P129" s="215"/>
      <c r="Q129" s="215"/>
      <c r="R129" s="215"/>
      <c r="S129" s="215"/>
      <c r="T129" s="216"/>
      <c r="U129" s="172"/>
      <c r="V129" s="172"/>
      <c r="W129" s="172"/>
      <c r="X129" s="172"/>
      <c r="Y129" s="214"/>
      <c r="Z129" s="215"/>
      <c r="AA129" s="215"/>
      <c r="AB129" s="215"/>
      <c r="AC129" s="215"/>
      <c r="AD129" s="215"/>
      <c r="AE129" s="215"/>
      <c r="AF129" s="530"/>
    </row>
    <row r="130" spans="2:32" ht="12" customHeight="1" x14ac:dyDescent="0.25">
      <c r="B130" s="546"/>
      <c r="C130" s="547"/>
      <c r="D130" s="531"/>
      <c r="E130" s="532"/>
      <c r="F130" s="532"/>
      <c r="G130" s="532"/>
      <c r="H130" s="532"/>
      <c r="I130" s="532"/>
      <c r="J130" s="532"/>
      <c r="K130" s="532"/>
      <c r="L130" s="533"/>
      <c r="M130" s="531"/>
      <c r="N130" s="532"/>
      <c r="O130" s="532"/>
      <c r="P130" s="532"/>
      <c r="Q130" s="532"/>
      <c r="R130" s="532"/>
      <c r="S130" s="532"/>
      <c r="T130" s="533"/>
      <c r="U130" s="190"/>
      <c r="V130" s="190"/>
      <c r="W130" s="190"/>
      <c r="X130" s="190"/>
      <c r="Y130" s="531"/>
      <c r="Z130" s="532"/>
      <c r="AA130" s="532"/>
      <c r="AB130" s="532"/>
      <c r="AC130" s="532"/>
      <c r="AD130" s="532"/>
      <c r="AE130" s="532"/>
      <c r="AF130" s="537"/>
    </row>
    <row r="131" spans="2:32" ht="12" customHeight="1" x14ac:dyDescent="0.25">
      <c r="B131" s="546"/>
      <c r="C131" s="547"/>
      <c r="D131" s="534"/>
      <c r="E131" s="535"/>
      <c r="F131" s="535"/>
      <c r="G131" s="535"/>
      <c r="H131" s="535"/>
      <c r="I131" s="535"/>
      <c r="J131" s="535"/>
      <c r="K131" s="535"/>
      <c r="L131" s="536"/>
      <c r="M131" s="534"/>
      <c r="N131" s="535"/>
      <c r="O131" s="535"/>
      <c r="P131" s="535"/>
      <c r="Q131" s="535"/>
      <c r="R131" s="535"/>
      <c r="S131" s="535"/>
      <c r="T131" s="536"/>
      <c r="U131" s="190"/>
      <c r="V131" s="190"/>
      <c r="W131" s="190"/>
      <c r="X131" s="190"/>
      <c r="Y131" s="534"/>
      <c r="Z131" s="535"/>
      <c r="AA131" s="535"/>
      <c r="AB131" s="535"/>
      <c r="AC131" s="535"/>
      <c r="AD131" s="535"/>
      <c r="AE131" s="535"/>
      <c r="AF131" s="538"/>
    </row>
    <row r="132" spans="2:32" ht="12" customHeight="1" x14ac:dyDescent="0.25">
      <c r="B132" s="546"/>
      <c r="C132" s="547"/>
      <c r="D132" s="531"/>
      <c r="E132" s="532"/>
      <c r="F132" s="532"/>
      <c r="G132" s="532"/>
      <c r="H132" s="532"/>
      <c r="I132" s="532"/>
      <c r="J132" s="532"/>
      <c r="K132" s="532"/>
      <c r="L132" s="533"/>
      <c r="M132" s="531"/>
      <c r="N132" s="532"/>
      <c r="O132" s="532"/>
      <c r="P132" s="532"/>
      <c r="Q132" s="532"/>
      <c r="R132" s="532"/>
      <c r="S132" s="532"/>
      <c r="T132" s="533"/>
      <c r="U132" s="190"/>
      <c r="V132" s="190"/>
      <c r="W132" s="190"/>
      <c r="X132" s="190"/>
      <c r="Y132" s="531"/>
      <c r="Z132" s="532"/>
      <c r="AA132" s="532"/>
      <c r="AB132" s="532"/>
      <c r="AC132" s="532"/>
      <c r="AD132" s="532"/>
      <c r="AE132" s="532"/>
      <c r="AF132" s="537"/>
    </row>
    <row r="133" spans="2:32" ht="12" customHeight="1" x14ac:dyDescent="0.25">
      <c r="B133" s="546"/>
      <c r="C133" s="547"/>
      <c r="D133" s="534"/>
      <c r="E133" s="535"/>
      <c r="F133" s="535"/>
      <c r="G133" s="535"/>
      <c r="H133" s="535"/>
      <c r="I133" s="535"/>
      <c r="J133" s="535"/>
      <c r="K133" s="535"/>
      <c r="L133" s="536"/>
      <c r="M133" s="534"/>
      <c r="N133" s="535"/>
      <c r="O133" s="535"/>
      <c r="P133" s="535"/>
      <c r="Q133" s="535"/>
      <c r="R133" s="535"/>
      <c r="S133" s="535"/>
      <c r="T133" s="536"/>
      <c r="U133" s="190"/>
      <c r="V133" s="190"/>
      <c r="W133" s="190"/>
      <c r="X133" s="190"/>
      <c r="Y133" s="534"/>
      <c r="Z133" s="535"/>
      <c r="AA133" s="535"/>
      <c r="AB133" s="535"/>
      <c r="AC133" s="535"/>
      <c r="AD133" s="535"/>
      <c r="AE133" s="535"/>
      <c r="AF133" s="538"/>
    </row>
    <row r="134" spans="2:32" ht="12" customHeight="1" x14ac:dyDescent="0.25">
      <c r="B134" s="546"/>
      <c r="C134" s="547"/>
      <c r="D134" s="531"/>
      <c r="E134" s="532"/>
      <c r="F134" s="532"/>
      <c r="G134" s="532"/>
      <c r="H134" s="532"/>
      <c r="I134" s="532"/>
      <c r="J134" s="532"/>
      <c r="K134" s="532"/>
      <c r="L134" s="533"/>
      <c r="M134" s="531"/>
      <c r="N134" s="532"/>
      <c r="O134" s="532"/>
      <c r="P134" s="532"/>
      <c r="Q134" s="532"/>
      <c r="R134" s="532"/>
      <c r="S134" s="532"/>
      <c r="T134" s="533"/>
      <c r="U134" s="190"/>
      <c r="V134" s="190"/>
      <c r="W134" s="190"/>
      <c r="X134" s="190"/>
      <c r="Y134" s="531"/>
      <c r="Z134" s="532"/>
      <c r="AA134" s="532"/>
      <c r="AB134" s="532"/>
      <c r="AC134" s="532"/>
      <c r="AD134" s="532"/>
      <c r="AE134" s="532"/>
      <c r="AF134" s="537"/>
    </row>
    <row r="135" spans="2:32" ht="12" customHeight="1" thickBot="1" x14ac:dyDescent="0.3">
      <c r="B135" s="548"/>
      <c r="C135" s="549"/>
      <c r="D135" s="539"/>
      <c r="E135" s="540"/>
      <c r="F135" s="540"/>
      <c r="G135" s="540"/>
      <c r="H135" s="540"/>
      <c r="I135" s="540"/>
      <c r="J135" s="540"/>
      <c r="K135" s="540"/>
      <c r="L135" s="541"/>
      <c r="M135" s="539"/>
      <c r="N135" s="540"/>
      <c r="O135" s="540"/>
      <c r="P135" s="540"/>
      <c r="Q135" s="540"/>
      <c r="R135" s="540"/>
      <c r="S135" s="540"/>
      <c r="T135" s="541"/>
      <c r="U135" s="543"/>
      <c r="V135" s="543"/>
      <c r="W135" s="543"/>
      <c r="X135" s="543"/>
      <c r="Y135" s="539"/>
      <c r="Z135" s="540"/>
      <c r="AA135" s="540"/>
      <c r="AB135" s="540"/>
      <c r="AC135" s="540"/>
      <c r="AD135" s="540"/>
      <c r="AE135" s="540"/>
      <c r="AF135" s="542"/>
    </row>
    <row r="136" spans="2:32" ht="15.75" thickBot="1" x14ac:dyDescent="0.3"/>
    <row r="137" spans="2:32" ht="15" customHeight="1" x14ac:dyDescent="0.25">
      <c r="B137" s="521" t="s">
        <v>398</v>
      </c>
      <c r="C137" s="522"/>
      <c r="D137" s="522"/>
      <c r="E137" s="522"/>
      <c r="F137" s="522"/>
      <c r="G137" s="522"/>
      <c r="H137" s="522"/>
      <c r="I137" s="522"/>
      <c r="J137" s="522"/>
      <c r="K137" s="522"/>
      <c r="L137" s="522"/>
      <c r="M137" s="522"/>
      <c r="N137" s="522"/>
      <c r="O137" s="522"/>
      <c r="P137" s="522"/>
      <c r="Q137" s="522"/>
      <c r="R137" s="522"/>
      <c r="S137" s="522"/>
      <c r="T137" s="522"/>
      <c r="U137" s="522"/>
      <c r="V137" s="522"/>
      <c r="W137" s="522"/>
      <c r="X137" s="522"/>
      <c r="Y137" s="522"/>
      <c r="Z137" s="522"/>
      <c r="AA137" s="522"/>
      <c r="AB137" s="522"/>
      <c r="AC137" s="522"/>
      <c r="AD137" s="522"/>
      <c r="AE137" s="523"/>
    </row>
    <row r="138" spans="2:32" x14ac:dyDescent="0.25">
      <c r="B138" s="52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525"/>
    </row>
    <row r="139" spans="2:32" x14ac:dyDescent="0.25">
      <c r="B139" s="52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525"/>
    </row>
    <row r="140" spans="2:32" x14ac:dyDescent="0.25">
      <c r="B140" s="52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525"/>
    </row>
    <row r="141" spans="2:32" x14ac:dyDescent="0.25">
      <c r="B141" s="52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525"/>
    </row>
    <row r="142" spans="2:32" x14ac:dyDescent="0.25">
      <c r="B142" s="52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525"/>
    </row>
    <row r="143" spans="2:32" x14ac:dyDescent="0.25">
      <c r="B143" s="52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525"/>
    </row>
    <row r="144" spans="2:32" x14ac:dyDescent="0.25">
      <c r="B144" s="52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525"/>
    </row>
    <row r="145" spans="1:32" x14ac:dyDescent="0.25">
      <c r="B145" s="52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525"/>
    </row>
    <row r="146" spans="1:32" x14ac:dyDescent="0.25">
      <c r="B146" s="52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525"/>
    </row>
    <row r="147" spans="1:32" ht="15.75" thickBot="1" x14ac:dyDescent="0.3">
      <c r="B147" s="526"/>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8"/>
    </row>
    <row r="149" spans="1:32" x14ac:dyDescent="0.2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row>
    <row r="150" spans="1:32" x14ac:dyDescent="0.2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row>
    <row r="151" spans="1:32" x14ac:dyDescent="0.2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row>
    <row r="152" spans="1:32" ht="7.5" customHeight="1" x14ac:dyDescent="0.25">
      <c r="D152" s="140" t="s">
        <v>291</v>
      </c>
      <c r="E152" s="140"/>
      <c r="F152" s="140"/>
      <c r="G152" s="140"/>
      <c r="H152" s="140"/>
      <c r="I152" s="140"/>
      <c r="J152" s="140"/>
      <c r="K152" s="140"/>
      <c r="L152" s="140" t="s">
        <v>379</v>
      </c>
      <c r="M152" s="140"/>
      <c r="N152" s="140"/>
      <c r="O152" s="140"/>
      <c r="P152" s="140"/>
      <c r="Q152" s="140"/>
      <c r="R152" s="140"/>
      <c r="S152" s="140"/>
      <c r="T152" s="140"/>
      <c r="U152" s="140" t="s">
        <v>397</v>
      </c>
      <c r="V152" s="140"/>
      <c r="W152" s="140"/>
      <c r="X152" s="140"/>
      <c r="Y152" s="140"/>
      <c r="Z152" s="140"/>
      <c r="AA152" s="140"/>
      <c r="AB152" s="140"/>
      <c r="AC152" s="140"/>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729</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144" t="s">
        <v>599</v>
      </c>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row>
    <row r="158" spans="1:32" ht="4.5" customHeight="1" x14ac:dyDescent="0.25"/>
    <row r="159" spans="1:32" ht="14.25" customHeight="1" x14ac:dyDescent="0.25">
      <c r="A159" s="468" t="s">
        <v>513</v>
      </c>
      <c r="B159" s="468"/>
      <c r="C159" s="468"/>
      <c r="D159" s="468"/>
      <c r="E159" s="468"/>
      <c r="F159" s="468"/>
      <c r="G159" s="468"/>
      <c r="H159" s="468"/>
      <c r="I159" s="468"/>
      <c r="J159" s="468"/>
    </row>
    <row r="160" spans="1:32" ht="3.75" customHeight="1" x14ac:dyDescent="0.25"/>
    <row r="161" spans="1:32" ht="12" customHeight="1" x14ac:dyDescent="0.25">
      <c r="A161" s="77">
        <v>1</v>
      </c>
      <c r="B161" s="469" t="s">
        <v>719</v>
      </c>
      <c r="C161" s="469"/>
      <c r="D161" s="469"/>
      <c r="E161" s="469"/>
      <c r="F161" s="469"/>
      <c r="G161" s="469"/>
      <c r="H161" s="469"/>
      <c r="I161" s="469"/>
      <c r="J161" s="469"/>
      <c r="K161" s="469"/>
      <c r="L161" s="469"/>
      <c r="M161" s="469"/>
      <c r="N161" s="469"/>
      <c r="O161" s="469"/>
      <c r="P161" s="469"/>
      <c r="Q161" s="469"/>
      <c r="R161" s="469"/>
      <c r="S161" s="469"/>
      <c r="T161" s="469"/>
      <c r="U161" s="469"/>
      <c r="V161" s="469"/>
      <c r="W161" s="469"/>
      <c r="X161" s="469"/>
      <c r="Y161" s="469"/>
      <c r="Z161" s="469"/>
      <c r="AA161" s="469"/>
      <c r="AB161" s="469"/>
      <c r="AC161" s="469"/>
      <c r="AD161" s="469"/>
      <c r="AE161" s="469"/>
      <c r="AF161" s="469"/>
    </row>
    <row r="162" spans="1:32" s="22" customFormat="1" ht="12" customHeight="1" x14ac:dyDescent="0.25">
      <c r="B162" s="469"/>
      <c r="C162" s="469"/>
      <c r="D162" s="469"/>
      <c r="E162" s="469"/>
      <c r="F162" s="469"/>
      <c r="G162" s="469"/>
      <c r="H162" s="469"/>
      <c r="I162" s="469"/>
      <c r="J162" s="469"/>
      <c r="K162" s="469"/>
      <c r="L162" s="469"/>
      <c r="M162" s="469"/>
      <c r="N162" s="469"/>
      <c r="O162" s="469"/>
      <c r="P162" s="469"/>
      <c r="Q162" s="469"/>
      <c r="R162" s="469"/>
      <c r="S162" s="469"/>
      <c r="T162" s="469"/>
      <c r="U162" s="469"/>
      <c r="V162" s="469"/>
      <c r="W162" s="469"/>
      <c r="X162" s="469"/>
      <c r="Y162" s="469"/>
      <c r="Z162" s="469"/>
      <c r="AA162" s="469"/>
      <c r="AB162" s="469"/>
      <c r="AC162" s="469"/>
      <c r="AD162" s="469"/>
      <c r="AE162" s="469"/>
      <c r="AF162" s="469"/>
    </row>
    <row r="163" spans="1:32" s="22" customFormat="1" ht="12" customHeight="1" x14ac:dyDescent="0.25">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69"/>
      <c r="AB163" s="469"/>
      <c r="AC163" s="469"/>
      <c r="AD163" s="469"/>
      <c r="AE163" s="469"/>
      <c r="AF163" s="469"/>
    </row>
    <row r="164" spans="1:32" s="22" customFormat="1" ht="12" customHeight="1" x14ac:dyDescent="0.25">
      <c r="B164" s="469"/>
      <c r="C164" s="469"/>
      <c r="D164" s="469"/>
      <c r="E164" s="469"/>
      <c r="F164" s="469"/>
      <c r="G164" s="469"/>
      <c r="H164" s="469"/>
      <c r="I164" s="469"/>
      <c r="J164" s="469"/>
      <c r="K164" s="469"/>
      <c r="L164" s="469"/>
      <c r="M164" s="469"/>
      <c r="N164" s="469"/>
      <c r="O164" s="469"/>
      <c r="P164" s="469"/>
      <c r="Q164" s="469"/>
      <c r="R164" s="469"/>
      <c r="S164" s="469"/>
      <c r="T164" s="469"/>
      <c r="U164" s="469"/>
      <c r="V164" s="469"/>
      <c r="W164" s="469"/>
      <c r="X164" s="469"/>
      <c r="Y164" s="469"/>
      <c r="Z164" s="469"/>
      <c r="AA164" s="469"/>
      <c r="AB164" s="469"/>
      <c r="AC164" s="469"/>
      <c r="AD164" s="469"/>
      <c r="AE164" s="469"/>
      <c r="AF164" s="469"/>
    </row>
    <row r="165" spans="1:32" s="22" customFormat="1" ht="12" customHeight="1" x14ac:dyDescent="0.25">
      <c r="B165" s="469"/>
      <c r="C165" s="469"/>
      <c r="D165" s="469"/>
      <c r="E165" s="469"/>
      <c r="F165" s="469"/>
      <c r="G165" s="469"/>
      <c r="H165" s="469"/>
      <c r="I165" s="469"/>
      <c r="J165" s="469"/>
      <c r="K165" s="469"/>
      <c r="L165" s="469"/>
      <c r="M165" s="469"/>
      <c r="N165" s="469"/>
      <c r="O165" s="469"/>
      <c r="P165" s="469"/>
      <c r="Q165" s="469"/>
      <c r="R165" s="469"/>
      <c r="S165" s="469"/>
      <c r="T165" s="469"/>
      <c r="U165" s="469"/>
      <c r="V165" s="469"/>
      <c r="W165" s="469"/>
      <c r="X165" s="469"/>
      <c r="Y165" s="469"/>
      <c r="Z165" s="469"/>
      <c r="AA165" s="469"/>
      <c r="AB165" s="469"/>
      <c r="AC165" s="469"/>
      <c r="AD165" s="469"/>
      <c r="AE165" s="469"/>
      <c r="AF165" s="469"/>
    </row>
    <row r="166" spans="1:32" s="22" customFormat="1" ht="9.75" customHeight="1" x14ac:dyDescent="0.25">
      <c r="B166" s="469"/>
      <c r="C166" s="469"/>
      <c r="D166" s="469"/>
      <c r="E166" s="469"/>
      <c r="F166" s="469"/>
      <c r="G166" s="469"/>
      <c r="H166" s="469"/>
      <c r="I166" s="469"/>
      <c r="J166" s="469"/>
      <c r="K166" s="469"/>
      <c r="L166" s="469"/>
      <c r="M166" s="469"/>
      <c r="N166" s="469"/>
      <c r="O166" s="469"/>
      <c r="P166" s="469"/>
      <c r="Q166" s="469"/>
      <c r="R166" s="469"/>
      <c r="S166" s="469"/>
      <c r="T166" s="469"/>
      <c r="U166" s="469"/>
      <c r="V166" s="469"/>
      <c r="W166" s="469"/>
      <c r="X166" s="469"/>
      <c r="Y166" s="469"/>
      <c r="Z166" s="469"/>
      <c r="AA166" s="469"/>
      <c r="AB166" s="469"/>
      <c r="AC166" s="469"/>
      <c r="AD166" s="469"/>
      <c r="AE166" s="469"/>
      <c r="AF166" s="469"/>
    </row>
    <row r="167" spans="1:32" s="22" customFormat="1" ht="9" customHeight="1" x14ac:dyDescent="0.25">
      <c r="B167" s="469"/>
      <c r="C167" s="469"/>
      <c r="D167" s="469"/>
      <c r="E167" s="469"/>
      <c r="F167" s="469"/>
      <c r="G167" s="469"/>
      <c r="H167" s="469"/>
      <c r="I167" s="469"/>
      <c r="J167" s="469"/>
      <c r="K167" s="469"/>
      <c r="L167" s="469"/>
      <c r="M167" s="469"/>
      <c r="N167" s="469"/>
      <c r="O167" s="469"/>
      <c r="P167" s="469"/>
      <c r="Q167" s="469"/>
      <c r="R167" s="469"/>
      <c r="S167" s="469"/>
      <c r="T167" s="469"/>
      <c r="U167" s="469"/>
      <c r="V167" s="469"/>
      <c r="W167" s="469"/>
      <c r="X167" s="469"/>
      <c r="Y167" s="469"/>
      <c r="Z167" s="469"/>
      <c r="AA167" s="469"/>
      <c r="AB167" s="469"/>
      <c r="AC167" s="469"/>
      <c r="AD167" s="469"/>
      <c r="AE167" s="469"/>
      <c r="AF167" s="469"/>
    </row>
    <row r="168" spans="1:32" ht="3.75" customHeight="1" x14ac:dyDescent="0.25"/>
    <row r="169" spans="1:32" ht="20.25" customHeight="1" x14ac:dyDescent="0.25">
      <c r="A169" s="78">
        <f>+A161+1</f>
        <v>2</v>
      </c>
      <c r="B169" s="469" t="s">
        <v>720</v>
      </c>
      <c r="C169" s="469"/>
      <c r="D169" s="469"/>
      <c r="E169" s="469"/>
      <c r="F169" s="469"/>
      <c r="G169" s="469"/>
      <c r="H169" s="469"/>
      <c r="I169" s="469"/>
      <c r="J169" s="469"/>
      <c r="K169" s="469"/>
      <c r="L169" s="469"/>
      <c r="M169" s="469"/>
      <c r="N169" s="469"/>
      <c r="O169" s="469"/>
      <c r="P169" s="469"/>
      <c r="Q169" s="469"/>
      <c r="R169" s="469"/>
      <c r="S169" s="469"/>
      <c r="T169" s="469"/>
      <c r="U169" s="469"/>
      <c r="V169" s="469"/>
      <c r="W169" s="469"/>
      <c r="X169" s="469"/>
      <c r="Y169" s="469"/>
      <c r="Z169" s="469"/>
      <c r="AA169" s="469"/>
      <c r="AB169" s="469"/>
      <c r="AC169" s="469"/>
      <c r="AD169" s="469"/>
      <c r="AE169" s="469"/>
      <c r="AF169" s="469"/>
    </row>
    <row r="170" spans="1:32" ht="14.25" customHeight="1" x14ac:dyDescent="0.25">
      <c r="B170" s="469"/>
      <c r="C170" s="469"/>
      <c r="D170" s="469"/>
      <c r="E170" s="469"/>
      <c r="F170" s="469"/>
      <c r="G170" s="469"/>
      <c r="H170" s="469"/>
      <c r="I170" s="469"/>
      <c r="J170" s="469"/>
      <c r="K170" s="469"/>
      <c r="L170" s="469"/>
      <c r="M170" s="469"/>
      <c r="N170" s="469"/>
      <c r="O170" s="469"/>
      <c r="P170" s="469"/>
      <c r="Q170" s="469"/>
      <c r="R170" s="469"/>
      <c r="S170" s="469"/>
      <c r="T170" s="469"/>
      <c r="U170" s="469"/>
      <c r="V170" s="469"/>
      <c r="W170" s="469"/>
      <c r="X170" s="469"/>
      <c r="Y170" s="469"/>
      <c r="Z170" s="469"/>
      <c r="AA170" s="469"/>
      <c r="AB170" s="469"/>
      <c r="AC170" s="469"/>
      <c r="AD170" s="469"/>
      <c r="AE170" s="469"/>
      <c r="AF170" s="469"/>
    </row>
    <row r="171" spans="1:32" ht="18" customHeight="1" x14ac:dyDescent="0.25">
      <c r="B171" s="469"/>
      <c r="C171" s="469"/>
      <c r="D171" s="469"/>
      <c r="E171" s="469"/>
      <c r="F171" s="469"/>
      <c r="G171" s="469"/>
      <c r="H171" s="469"/>
      <c r="I171" s="469"/>
      <c r="J171" s="469"/>
      <c r="K171" s="469"/>
      <c r="L171" s="469"/>
      <c r="M171" s="469"/>
      <c r="N171" s="469"/>
      <c r="O171" s="469"/>
      <c r="P171" s="469"/>
      <c r="Q171" s="469"/>
      <c r="R171" s="469"/>
      <c r="S171" s="469"/>
      <c r="T171" s="469"/>
      <c r="U171" s="469"/>
      <c r="V171" s="469"/>
      <c r="W171" s="469"/>
      <c r="X171" s="469"/>
      <c r="Y171" s="469"/>
      <c r="Z171" s="469"/>
      <c r="AA171" s="469"/>
      <c r="AB171" s="469"/>
      <c r="AC171" s="469"/>
      <c r="AD171" s="469"/>
      <c r="AE171" s="469"/>
      <c r="AF171" s="469"/>
    </row>
    <row r="172" spans="1:32" ht="3.75" customHeight="1" x14ac:dyDescent="0.25"/>
    <row r="173" spans="1:32" ht="12.75" customHeight="1" x14ac:dyDescent="0.25">
      <c r="A173" s="21">
        <v>3</v>
      </c>
      <c r="B173" s="470" t="s">
        <v>514</v>
      </c>
      <c r="C173" s="470"/>
      <c r="D173" s="470"/>
      <c r="E173" s="470"/>
      <c r="F173" s="470"/>
      <c r="G173" s="470"/>
      <c r="H173" s="470"/>
      <c r="I173" s="470"/>
      <c r="J173" s="470"/>
      <c r="K173" s="470"/>
      <c r="L173" s="470"/>
      <c r="M173" s="470"/>
      <c r="N173" s="470"/>
      <c r="O173" s="470"/>
      <c r="P173" s="470"/>
      <c r="Q173" s="470"/>
      <c r="R173" s="470"/>
      <c r="S173" s="470"/>
      <c r="T173" s="470"/>
      <c r="U173" s="470"/>
      <c r="V173" s="470"/>
      <c r="W173" s="470"/>
      <c r="X173" s="470"/>
      <c r="Y173" s="470"/>
      <c r="Z173" s="470"/>
      <c r="AA173" s="470"/>
      <c r="AB173" s="470"/>
      <c r="AC173" s="470"/>
      <c r="AD173" s="470"/>
      <c r="AE173" s="470"/>
      <c r="AF173" s="470"/>
    </row>
    <row r="174" spans="1:32" ht="3.75" customHeight="1" x14ac:dyDescent="0.25"/>
    <row r="175" spans="1:32" ht="14.25" customHeight="1" x14ac:dyDescent="0.25">
      <c r="D175" s="486" t="s">
        <v>515</v>
      </c>
      <c r="E175" s="486"/>
      <c r="F175" s="486"/>
      <c r="G175" s="486"/>
      <c r="H175" s="486"/>
      <c r="I175" s="486"/>
      <c r="J175" s="486"/>
      <c r="K175" s="486"/>
      <c r="L175" s="486"/>
      <c r="M175" s="486"/>
      <c r="N175" s="486"/>
      <c r="O175" s="486"/>
      <c r="P175" s="486"/>
      <c r="Q175" s="486"/>
      <c r="R175" s="486"/>
      <c r="S175" s="486"/>
      <c r="T175" s="486"/>
      <c r="U175" s="486"/>
      <c r="V175" s="486"/>
      <c r="W175" s="486"/>
      <c r="X175" s="486"/>
      <c r="Y175" s="486"/>
      <c r="Z175" s="486"/>
      <c r="AA175" s="486"/>
      <c r="AB175" s="486"/>
      <c r="AC175" s="486"/>
    </row>
    <row r="176" spans="1:32" ht="3.75" customHeight="1" x14ac:dyDescent="0.25"/>
    <row r="177" spans="1:32" ht="11.25" customHeight="1" x14ac:dyDescent="0.25">
      <c r="B177" s="469" t="s">
        <v>516</v>
      </c>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469"/>
      <c r="AD177" s="469"/>
      <c r="AE177" s="469"/>
      <c r="AF177" s="469"/>
    </row>
    <row r="178" spans="1:32" ht="10.5" customHeight="1" x14ac:dyDescent="0.25">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469"/>
      <c r="AD178" s="469"/>
      <c r="AE178" s="469"/>
      <c r="AF178" s="469"/>
    </row>
    <row r="179" spans="1:32" ht="12.75" customHeight="1" x14ac:dyDescent="0.25">
      <c r="B179" s="469"/>
      <c r="C179" s="469"/>
      <c r="D179" s="469"/>
      <c r="E179" s="469"/>
      <c r="F179" s="469"/>
      <c r="G179" s="469"/>
      <c r="H179" s="469"/>
      <c r="I179" s="469"/>
      <c r="J179" s="469"/>
      <c r="K179" s="469"/>
      <c r="L179" s="469"/>
      <c r="M179" s="469"/>
      <c r="N179" s="469"/>
      <c r="O179" s="469"/>
      <c r="P179" s="469"/>
      <c r="Q179" s="469"/>
      <c r="R179" s="469"/>
      <c r="S179" s="469"/>
      <c r="T179" s="469"/>
      <c r="U179" s="469"/>
      <c r="V179" s="469"/>
      <c r="W179" s="469"/>
      <c r="X179" s="469"/>
      <c r="Y179" s="469"/>
      <c r="Z179" s="469"/>
      <c r="AA179" s="469"/>
      <c r="AB179" s="469"/>
      <c r="AC179" s="469"/>
      <c r="AD179" s="469"/>
      <c r="AE179" s="469"/>
      <c r="AF179" s="469"/>
    </row>
    <row r="180" spans="1:32" ht="12.75" customHeight="1" x14ac:dyDescent="0.25">
      <c r="B180" s="469"/>
      <c r="C180" s="469"/>
      <c r="D180" s="469"/>
      <c r="E180" s="469"/>
      <c r="F180" s="469"/>
      <c r="G180" s="469"/>
      <c r="H180" s="469"/>
      <c r="I180" s="469"/>
      <c r="J180" s="469"/>
      <c r="K180" s="469"/>
      <c r="L180" s="469"/>
      <c r="M180" s="469"/>
      <c r="N180" s="469"/>
      <c r="O180" s="469"/>
      <c r="P180" s="469"/>
      <c r="Q180" s="469"/>
      <c r="R180" s="469"/>
      <c r="S180" s="469"/>
      <c r="T180" s="469"/>
      <c r="U180" s="469"/>
      <c r="V180" s="469"/>
      <c r="W180" s="469"/>
      <c r="X180" s="469"/>
      <c r="Y180" s="469"/>
      <c r="Z180" s="469"/>
      <c r="AA180" s="469"/>
      <c r="AB180" s="469"/>
      <c r="AC180" s="469"/>
      <c r="AD180" s="469"/>
      <c r="AE180" s="469"/>
      <c r="AF180" s="469"/>
    </row>
    <row r="181" spans="1:32" ht="3.75" customHeight="1" x14ac:dyDescent="0.25"/>
    <row r="182" spans="1:32" ht="13.5" customHeight="1" x14ac:dyDescent="0.25">
      <c r="A182" s="58">
        <v>1</v>
      </c>
      <c r="B182" s="182" t="s">
        <v>517</v>
      </c>
      <c r="C182" s="182"/>
      <c r="D182" s="182"/>
      <c r="E182" s="182"/>
      <c r="F182" s="182"/>
      <c r="G182" s="182"/>
      <c r="H182" s="182"/>
    </row>
    <row r="183" spans="1:32" x14ac:dyDescent="0.25">
      <c r="B183" s="487" t="s">
        <v>518</v>
      </c>
      <c r="C183" s="487"/>
      <c r="D183" s="488"/>
      <c r="E183" s="488"/>
      <c r="F183" s="488"/>
      <c r="G183" s="488"/>
      <c r="H183" s="488"/>
      <c r="I183" s="488"/>
      <c r="J183" s="488"/>
      <c r="K183" s="488"/>
    </row>
    <row r="184" spans="1:32" ht="10.5" customHeight="1" x14ac:dyDescent="0.25">
      <c r="B184" s="471">
        <f>+A182+0.01</f>
        <v>1.01</v>
      </c>
      <c r="C184" s="471"/>
      <c r="D184" s="472" t="s">
        <v>519</v>
      </c>
      <c r="E184" s="472"/>
      <c r="F184" s="472"/>
      <c r="G184" s="472"/>
      <c r="H184" s="472"/>
      <c r="I184" s="472"/>
      <c r="J184" s="472"/>
      <c r="K184" s="472"/>
      <c r="L184" s="472"/>
      <c r="M184" s="472"/>
      <c r="N184" s="472"/>
      <c r="O184" s="472"/>
      <c r="P184" s="472"/>
      <c r="Q184" s="472"/>
      <c r="R184" s="472"/>
      <c r="S184" s="472"/>
      <c r="T184" s="82"/>
      <c r="U184" s="82"/>
      <c r="V184" s="82"/>
      <c r="W184" s="82"/>
      <c r="X184" s="82"/>
      <c r="Y184" s="82"/>
      <c r="Z184" s="82"/>
      <c r="AA184" s="82"/>
      <c r="AB184" s="82"/>
    </row>
    <row r="185" spans="1:32" ht="10.5" customHeight="1" x14ac:dyDescent="0.25">
      <c r="B185" s="471">
        <f>+B184+0.01</f>
        <v>1.02</v>
      </c>
      <c r="C185" s="471"/>
      <c r="D185" s="481" t="s">
        <v>520</v>
      </c>
      <c r="E185" s="481"/>
      <c r="F185" s="481"/>
      <c r="G185" s="481"/>
      <c r="H185" s="481"/>
      <c r="I185" s="481"/>
      <c r="J185" s="481"/>
      <c r="K185" s="481"/>
      <c r="L185" s="481"/>
      <c r="M185" s="481"/>
      <c r="N185" s="481"/>
      <c r="O185" s="481"/>
      <c r="P185" s="481"/>
      <c r="Q185" s="481"/>
      <c r="R185" s="481"/>
      <c r="S185" s="481"/>
      <c r="T185" s="82"/>
      <c r="U185" s="82"/>
      <c r="V185" s="82"/>
      <c r="W185" s="82"/>
      <c r="X185" s="82"/>
      <c r="Y185" s="82"/>
      <c r="Z185" s="82"/>
      <c r="AA185" s="82"/>
      <c r="AB185" s="82"/>
    </row>
    <row r="186" spans="1:32" ht="10.5" customHeight="1" x14ac:dyDescent="0.25">
      <c r="B186" s="471">
        <f>+B185+0.01</f>
        <v>1.03</v>
      </c>
      <c r="C186" s="471"/>
      <c r="D186" s="472" t="s">
        <v>521</v>
      </c>
      <c r="E186" s="472"/>
      <c r="F186" s="472"/>
      <c r="G186" s="472"/>
      <c r="H186" s="472"/>
      <c r="I186" s="472"/>
      <c r="J186" s="472"/>
      <c r="K186" s="472"/>
      <c r="L186" s="472"/>
      <c r="M186" s="472"/>
      <c r="N186" s="472"/>
      <c r="O186" s="472"/>
      <c r="P186" s="472"/>
      <c r="Q186" s="472"/>
      <c r="R186" s="472"/>
      <c r="S186" s="472"/>
      <c r="T186" s="472"/>
      <c r="U186" s="472"/>
      <c r="V186" s="472"/>
      <c r="W186" s="472"/>
      <c r="X186" s="472"/>
      <c r="Y186" s="472"/>
      <c r="Z186" s="472"/>
      <c r="AA186" s="472"/>
      <c r="AB186" s="472"/>
    </row>
    <row r="187" spans="1:32" ht="3.75" customHeight="1" x14ac:dyDescent="0.25"/>
    <row r="188" spans="1:32" ht="13.5" customHeight="1" x14ac:dyDescent="0.25">
      <c r="A188" s="58">
        <f>+A182+1</f>
        <v>2</v>
      </c>
      <c r="B188" s="182" t="s">
        <v>522</v>
      </c>
      <c r="C188" s="182"/>
      <c r="D188" s="182"/>
      <c r="E188" s="182"/>
      <c r="F188" s="182"/>
      <c r="G188" s="182"/>
      <c r="H188" s="182"/>
      <c r="I188" s="182"/>
      <c r="J188" s="182"/>
    </row>
    <row r="189" spans="1:32" ht="13.5" customHeight="1" x14ac:dyDescent="0.25">
      <c r="B189" s="482" t="s">
        <v>679</v>
      </c>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c r="AE189" s="482"/>
      <c r="AF189" s="482"/>
    </row>
    <row r="190" spans="1:32" ht="10.5" customHeight="1" thickBot="1" x14ac:dyDescent="0.3">
      <c r="B190" s="483"/>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c r="AE190" s="483"/>
      <c r="AF190" s="483"/>
    </row>
    <row r="191" spans="1:32" ht="13.5" customHeight="1" x14ac:dyDescent="0.25">
      <c r="B191" s="473">
        <f>+A188+0.01</f>
        <v>2.0099999999999998</v>
      </c>
      <c r="C191" s="474"/>
      <c r="D191" s="476" t="s">
        <v>721</v>
      </c>
      <c r="E191" s="476"/>
      <c r="F191" s="476"/>
      <c r="G191" s="476"/>
      <c r="H191" s="47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6"/>
      <c r="AF191" s="477"/>
    </row>
    <row r="192" spans="1:32" ht="9" customHeight="1" thickBot="1" x14ac:dyDescent="0.3">
      <c r="B192" s="484"/>
      <c r="C192" s="485"/>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c r="AA192" s="465"/>
      <c r="AB192" s="465"/>
      <c r="AC192" s="465"/>
      <c r="AD192" s="465"/>
      <c r="AE192" s="465"/>
      <c r="AF192" s="466"/>
    </row>
    <row r="193" spans="1:32" ht="13.5" customHeight="1" x14ac:dyDescent="0.25">
      <c r="B193" s="473">
        <f>+B191+0.01</f>
        <v>2.0199999999999996</v>
      </c>
      <c r="C193" s="474"/>
      <c r="D193" s="476" t="s">
        <v>722</v>
      </c>
      <c r="E193" s="476"/>
      <c r="F193" s="476"/>
      <c r="G193" s="476"/>
      <c r="H193" s="476"/>
      <c r="I193" s="476"/>
      <c r="J193" s="476"/>
      <c r="K193" s="476"/>
      <c r="L193" s="476"/>
      <c r="M193" s="476"/>
      <c r="N193" s="476"/>
      <c r="O193" s="476"/>
      <c r="P193" s="476"/>
      <c r="Q193" s="476"/>
      <c r="R193" s="476"/>
      <c r="S193" s="476"/>
      <c r="T193" s="476"/>
      <c r="U193" s="476"/>
      <c r="V193" s="476"/>
      <c r="W193" s="476"/>
      <c r="X193" s="476"/>
      <c r="Y193" s="476"/>
      <c r="Z193" s="476"/>
      <c r="AA193" s="476"/>
      <c r="AB193" s="476"/>
      <c r="AC193" s="476"/>
      <c r="AD193" s="476"/>
      <c r="AE193" s="476"/>
      <c r="AF193" s="477"/>
    </row>
    <row r="194" spans="1:32" ht="13.5" customHeight="1" x14ac:dyDescent="0.25">
      <c r="B194" s="475"/>
      <c r="C194" s="308"/>
      <c r="D194" s="469"/>
      <c r="E194" s="469"/>
      <c r="F194" s="469"/>
      <c r="G194" s="469"/>
      <c r="H194" s="469"/>
      <c r="I194" s="469"/>
      <c r="J194" s="469"/>
      <c r="K194" s="469"/>
      <c r="L194" s="469"/>
      <c r="M194" s="469"/>
      <c r="N194" s="469"/>
      <c r="O194" s="469"/>
      <c r="P194" s="469"/>
      <c r="Q194" s="469"/>
      <c r="R194" s="469"/>
      <c r="S194" s="469"/>
      <c r="T194" s="469"/>
      <c r="U194" s="469"/>
      <c r="V194" s="469"/>
      <c r="W194" s="469"/>
      <c r="X194" s="469"/>
      <c r="Y194" s="469"/>
      <c r="Z194" s="469"/>
      <c r="AA194" s="469"/>
      <c r="AB194" s="469"/>
      <c r="AC194" s="469"/>
      <c r="AD194" s="469"/>
      <c r="AE194" s="469"/>
      <c r="AF194" s="478"/>
    </row>
    <row r="195" spans="1:32" ht="13.5" customHeight="1" x14ac:dyDescent="0.25">
      <c r="B195" s="475"/>
      <c r="C195" s="308"/>
      <c r="D195" s="469"/>
      <c r="E195" s="469"/>
      <c r="F195" s="469"/>
      <c r="G195" s="469"/>
      <c r="H195" s="469"/>
      <c r="I195" s="469"/>
      <c r="J195" s="469"/>
      <c r="K195" s="469"/>
      <c r="L195" s="469"/>
      <c r="M195" s="469"/>
      <c r="N195" s="469"/>
      <c r="O195" s="469"/>
      <c r="P195" s="469"/>
      <c r="Q195" s="469"/>
      <c r="R195" s="469"/>
      <c r="S195" s="469"/>
      <c r="T195" s="469"/>
      <c r="U195" s="469"/>
      <c r="V195" s="469"/>
      <c r="W195" s="469"/>
      <c r="X195" s="469"/>
      <c r="Y195" s="469"/>
      <c r="Z195" s="469"/>
      <c r="AA195" s="469"/>
      <c r="AB195" s="469"/>
      <c r="AC195" s="469"/>
      <c r="AD195" s="469"/>
      <c r="AE195" s="469"/>
      <c r="AF195" s="478"/>
    </row>
    <row r="196" spans="1:32" ht="13.5" customHeight="1" x14ac:dyDescent="0.25">
      <c r="B196" s="475"/>
      <c r="C196" s="308"/>
      <c r="D196" s="469"/>
      <c r="E196" s="469"/>
      <c r="F196" s="469"/>
      <c r="G196" s="469"/>
      <c r="H196" s="469"/>
      <c r="I196" s="469"/>
      <c r="J196" s="469"/>
      <c r="K196" s="469"/>
      <c r="L196" s="469"/>
      <c r="M196" s="469"/>
      <c r="N196" s="469"/>
      <c r="O196" s="469"/>
      <c r="P196" s="469"/>
      <c r="Q196" s="469"/>
      <c r="R196" s="469"/>
      <c r="S196" s="469"/>
      <c r="T196" s="469"/>
      <c r="U196" s="469"/>
      <c r="V196" s="469"/>
      <c r="W196" s="469"/>
      <c r="X196" s="469"/>
      <c r="Y196" s="469"/>
      <c r="Z196" s="469"/>
      <c r="AA196" s="469"/>
      <c r="AB196" s="469"/>
      <c r="AC196" s="469"/>
      <c r="AD196" s="469"/>
      <c r="AE196" s="469"/>
      <c r="AF196" s="478"/>
    </row>
    <row r="197" spans="1:32" ht="13.5" customHeight="1" x14ac:dyDescent="0.25">
      <c r="B197" s="475"/>
      <c r="C197" s="308"/>
      <c r="D197" s="469"/>
      <c r="E197" s="469"/>
      <c r="F197" s="469"/>
      <c r="G197" s="469"/>
      <c r="H197" s="469"/>
      <c r="I197" s="469"/>
      <c r="J197" s="469"/>
      <c r="K197" s="469"/>
      <c r="L197" s="469"/>
      <c r="M197" s="469"/>
      <c r="N197" s="469"/>
      <c r="O197" s="469"/>
      <c r="P197" s="469"/>
      <c r="Q197" s="469"/>
      <c r="R197" s="469"/>
      <c r="S197" s="469"/>
      <c r="T197" s="469"/>
      <c r="U197" s="469"/>
      <c r="V197" s="469"/>
      <c r="W197" s="469"/>
      <c r="X197" s="469"/>
      <c r="Y197" s="469"/>
      <c r="Z197" s="469"/>
      <c r="AA197" s="469"/>
      <c r="AB197" s="469"/>
      <c r="AC197" s="469"/>
      <c r="AD197" s="469"/>
      <c r="AE197" s="469"/>
      <c r="AF197" s="478"/>
    </row>
    <row r="198" spans="1:32" ht="11.25" customHeight="1" x14ac:dyDescent="0.25">
      <c r="B198" s="475"/>
      <c r="C198" s="308"/>
      <c r="D198" s="469"/>
      <c r="E198" s="469"/>
      <c r="F198" s="469"/>
      <c r="G198" s="469"/>
      <c r="H198" s="469"/>
      <c r="I198" s="469"/>
      <c r="J198" s="469"/>
      <c r="K198" s="469"/>
      <c r="L198" s="469"/>
      <c r="M198" s="469"/>
      <c r="N198" s="469"/>
      <c r="O198" s="469"/>
      <c r="P198" s="469"/>
      <c r="Q198" s="469"/>
      <c r="R198" s="469"/>
      <c r="S198" s="469"/>
      <c r="T198" s="469"/>
      <c r="U198" s="469"/>
      <c r="V198" s="469"/>
      <c r="W198" s="469"/>
      <c r="X198" s="469"/>
      <c r="Y198" s="469"/>
      <c r="Z198" s="469"/>
      <c r="AA198" s="469"/>
      <c r="AB198" s="469"/>
      <c r="AC198" s="469"/>
      <c r="AD198" s="469"/>
      <c r="AE198" s="469"/>
      <c r="AF198" s="478"/>
    </row>
    <row r="199" spans="1:32" ht="3.75" customHeight="1" x14ac:dyDescent="0.25"/>
    <row r="200" spans="1:32" ht="13.5" customHeight="1" thickBot="1" x14ac:dyDescent="0.3">
      <c r="A200" s="58">
        <f>+A188+1</f>
        <v>3</v>
      </c>
      <c r="B200" s="182" t="s">
        <v>523</v>
      </c>
      <c r="C200" s="182"/>
      <c r="D200" s="182"/>
      <c r="E200" s="182"/>
      <c r="F200" s="182"/>
      <c r="G200" s="182"/>
      <c r="H200" s="182"/>
      <c r="I200" s="182"/>
      <c r="J200" s="182"/>
      <c r="K200" s="182"/>
      <c r="L200" s="182"/>
      <c r="M200" s="182"/>
      <c r="N200" s="182"/>
      <c r="O200" s="182"/>
      <c r="P200" s="182"/>
    </row>
    <row r="201" spans="1:32" ht="11.25" customHeight="1" x14ac:dyDescent="0.25">
      <c r="B201" s="459">
        <f>+A200+0.01</f>
        <v>3.01</v>
      </c>
      <c r="C201" s="460"/>
      <c r="D201" s="463" t="s">
        <v>524</v>
      </c>
      <c r="E201" s="463"/>
      <c r="F201" s="463"/>
      <c r="G201" s="463"/>
      <c r="H201" s="463"/>
      <c r="I201" s="476" t="s">
        <v>525</v>
      </c>
      <c r="J201" s="476"/>
      <c r="K201" s="476"/>
      <c r="L201" s="476"/>
      <c r="M201" s="476"/>
      <c r="N201" s="476"/>
      <c r="O201" s="476"/>
      <c r="P201" s="476"/>
      <c r="Q201" s="476"/>
      <c r="R201" s="476"/>
      <c r="S201" s="476"/>
      <c r="T201" s="476"/>
      <c r="U201" s="477"/>
      <c r="V201" s="80"/>
    </row>
    <row r="202" spans="1:32" ht="11.25" customHeight="1" x14ac:dyDescent="0.25">
      <c r="B202" s="479"/>
      <c r="C202" s="188"/>
      <c r="D202" s="480"/>
      <c r="E202" s="480"/>
      <c r="F202" s="480"/>
      <c r="G202" s="480"/>
      <c r="H202" s="480"/>
      <c r="I202" s="469" t="s">
        <v>526</v>
      </c>
      <c r="J202" s="469"/>
      <c r="K202" s="469"/>
      <c r="L202" s="469"/>
      <c r="M202" s="469"/>
      <c r="N202" s="469"/>
      <c r="O202" s="469"/>
      <c r="P202" s="469"/>
      <c r="Q202" s="469"/>
      <c r="R202" s="469"/>
      <c r="S202" s="469"/>
      <c r="T202" s="469"/>
      <c r="U202" s="478"/>
    </row>
    <row r="203" spans="1:32" ht="11.25" customHeight="1" thickBot="1" x14ac:dyDescent="0.3">
      <c r="B203" s="461"/>
      <c r="C203" s="462"/>
      <c r="D203" s="464"/>
      <c r="E203" s="464"/>
      <c r="F203" s="464"/>
      <c r="G203" s="464"/>
      <c r="H203" s="464"/>
      <c r="I203" s="465" t="s">
        <v>527</v>
      </c>
      <c r="J203" s="465"/>
      <c r="K203" s="465"/>
      <c r="L203" s="465"/>
      <c r="M203" s="465"/>
      <c r="N203" s="465"/>
      <c r="O203" s="465"/>
      <c r="P203" s="465"/>
      <c r="Q203" s="465"/>
      <c r="R203" s="465"/>
      <c r="S203" s="465"/>
      <c r="T203" s="465"/>
      <c r="U203" s="466"/>
    </row>
    <row r="204" spans="1:32" ht="11.25" customHeight="1" x14ac:dyDescent="0.25">
      <c r="B204" s="459">
        <f>+B201+0.01</f>
        <v>3.0199999999999996</v>
      </c>
      <c r="C204" s="460"/>
      <c r="D204" s="463" t="s">
        <v>554</v>
      </c>
      <c r="E204" s="463"/>
      <c r="F204" s="463"/>
      <c r="G204" s="463"/>
      <c r="H204" s="463"/>
      <c r="I204" s="476" t="s">
        <v>528</v>
      </c>
      <c r="J204" s="476"/>
      <c r="K204" s="476"/>
      <c r="L204" s="476"/>
      <c r="M204" s="476"/>
      <c r="N204" s="476"/>
      <c r="O204" s="476"/>
      <c r="P204" s="476"/>
      <c r="Q204" s="476"/>
      <c r="R204" s="476"/>
      <c r="S204" s="476"/>
      <c r="T204" s="476"/>
      <c r="U204" s="477"/>
    </row>
    <row r="205" spans="1:32" ht="11.25" customHeight="1" thickBot="1" x14ac:dyDescent="0.3">
      <c r="B205" s="461"/>
      <c r="C205" s="462"/>
      <c r="D205" s="464"/>
      <c r="E205" s="464"/>
      <c r="F205" s="464"/>
      <c r="G205" s="464"/>
      <c r="H205" s="464"/>
      <c r="I205" s="465" t="s">
        <v>529</v>
      </c>
      <c r="J205" s="465"/>
      <c r="K205" s="465"/>
      <c r="L205" s="465"/>
      <c r="M205" s="465"/>
      <c r="N205" s="465"/>
      <c r="O205" s="465"/>
      <c r="P205" s="465"/>
      <c r="Q205" s="465"/>
      <c r="R205" s="465"/>
      <c r="S205" s="465"/>
      <c r="T205" s="465"/>
      <c r="U205" s="466"/>
    </row>
    <row r="206" spans="1:32" ht="3.75" customHeight="1" x14ac:dyDescent="0.25"/>
    <row r="207" spans="1:32" ht="13.5" customHeight="1" x14ac:dyDescent="0.25">
      <c r="A207" s="58">
        <f>+A200+1</f>
        <v>4</v>
      </c>
      <c r="B207" s="182" t="s">
        <v>530</v>
      </c>
      <c r="C207" s="182"/>
      <c r="D207" s="182"/>
      <c r="E207" s="182"/>
      <c r="F207" s="182"/>
      <c r="G207" s="182"/>
      <c r="H207" s="182"/>
      <c r="I207" s="182"/>
      <c r="J207" s="182"/>
      <c r="K207" s="182"/>
      <c r="L207" s="182"/>
      <c r="M207" s="182"/>
      <c r="N207" s="182"/>
      <c r="O207" s="182"/>
      <c r="P207" s="182"/>
      <c r="Q207" s="182"/>
      <c r="R207" s="182"/>
      <c r="S207" s="182"/>
      <c r="T207" s="182"/>
      <c r="U207" s="182"/>
    </row>
    <row r="208" spans="1:32" ht="14.25" customHeight="1" x14ac:dyDescent="0.25">
      <c r="B208" s="172">
        <f>+A207+0.01</f>
        <v>4.01</v>
      </c>
      <c r="C208" s="172"/>
      <c r="D208" s="467" t="s">
        <v>681</v>
      </c>
      <c r="E208" s="467"/>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row>
    <row r="209" spans="1:32" ht="14.25" customHeight="1" x14ac:dyDescent="0.25">
      <c r="B209" s="172"/>
      <c r="C209" s="172"/>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row>
    <row r="210" spans="1:32" ht="14.25" customHeight="1" x14ac:dyDescent="0.25">
      <c r="B210" s="172"/>
      <c r="C210" s="172"/>
      <c r="D210" s="467"/>
      <c r="E210" s="467"/>
      <c r="F210" s="467"/>
      <c r="G210" s="467"/>
      <c r="H210" s="467"/>
      <c r="I210" s="467"/>
      <c r="J210" s="467"/>
      <c r="K210" s="467"/>
      <c r="L210" s="467"/>
      <c r="M210" s="467"/>
      <c r="N210" s="467"/>
      <c r="O210" s="467"/>
      <c r="P210" s="467"/>
      <c r="Q210" s="467"/>
      <c r="R210" s="467"/>
      <c r="S210" s="467"/>
      <c r="T210" s="467"/>
      <c r="U210" s="467"/>
      <c r="V210" s="467"/>
      <c r="W210" s="467"/>
      <c r="X210" s="467"/>
      <c r="Y210" s="467"/>
      <c r="Z210" s="467"/>
      <c r="AA210" s="467"/>
      <c r="AB210" s="467"/>
      <c r="AC210" s="467"/>
      <c r="AD210" s="467"/>
      <c r="AE210" s="467"/>
      <c r="AF210" s="467"/>
    </row>
    <row r="211" spans="1:32" ht="14.25" customHeight="1" x14ac:dyDescent="0.25">
      <c r="B211" s="172"/>
      <c r="C211" s="172"/>
      <c r="D211" s="467"/>
      <c r="E211" s="467"/>
      <c r="F211" s="467"/>
      <c r="G211" s="467"/>
      <c r="H211" s="467"/>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row>
    <row r="212" spans="1:32" ht="14.25" customHeight="1" x14ac:dyDescent="0.25">
      <c r="B212" s="172"/>
      <c r="C212" s="172"/>
      <c r="D212" s="467"/>
      <c r="E212" s="467"/>
      <c r="F212" s="467"/>
      <c r="G212" s="467"/>
      <c r="H212" s="467"/>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467"/>
      <c r="AE212" s="467"/>
      <c r="AF212" s="467"/>
    </row>
    <row r="213" spans="1:32" ht="14.25" customHeight="1" x14ac:dyDescent="0.25">
      <c r="B213" s="172"/>
      <c r="C213" s="172"/>
      <c r="D213" s="467"/>
      <c r="E213" s="467"/>
      <c r="F213" s="467"/>
      <c r="G213" s="467"/>
      <c r="H213" s="467"/>
      <c r="I213" s="467"/>
      <c r="J213" s="467"/>
      <c r="K213" s="467"/>
      <c r="L213" s="467"/>
      <c r="M213" s="467"/>
      <c r="N213" s="467"/>
      <c r="O213" s="467"/>
      <c r="P213" s="467"/>
      <c r="Q213" s="467"/>
      <c r="R213" s="467"/>
      <c r="S213" s="467"/>
      <c r="T213" s="467"/>
      <c r="U213" s="467"/>
      <c r="V213" s="467"/>
      <c r="W213" s="467"/>
      <c r="X213" s="467"/>
      <c r="Y213" s="467"/>
      <c r="Z213" s="467"/>
      <c r="AA213" s="467"/>
      <c r="AB213" s="467"/>
      <c r="AC213" s="467"/>
      <c r="AD213" s="467"/>
      <c r="AE213" s="467"/>
      <c r="AF213" s="467"/>
    </row>
    <row r="214" spans="1:32" ht="14.25" customHeight="1" x14ac:dyDescent="0.25">
      <c r="B214" s="172"/>
      <c r="C214" s="172"/>
      <c r="D214" s="467"/>
      <c r="E214" s="467"/>
      <c r="F214" s="467"/>
      <c r="G214" s="467"/>
      <c r="H214" s="467"/>
      <c r="I214" s="467"/>
      <c r="J214" s="467"/>
      <c r="K214" s="467"/>
      <c r="L214" s="467"/>
      <c r="M214" s="467"/>
      <c r="N214" s="467"/>
      <c r="O214" s="467"/>
      <c r="P214" s="467"/>
      <c r="Q214" s="467"/>
      <c r="R214" s="467"/>
      <c r="S214" s="467"/>
      <c r="T214" s="467"/>
      <c r="U214" s="467"/>
      <c r="V214" s="467"/>
      <c r="W214" s="467"/>
      <c r="X214" s="467"/>
      <c r="Y214" s="467"/>
      <c r="Z214" s="467"/>
      <c r="AA214" s="467"/>
      <c r="AB214" s="467"/>
      <c r="AC214" s="467"/>
      <c r="AD214" s="467"/>
      <c r="AE214" s="467"/>
      <c r="AF214" s="467"/>
    </row>
    <row r="215" spans="1:32" x14ac:dyDescent="0.25">
      <c r="B215" s="172"/>
      <c r="C215" s="172"/>
      <c r="D215" s="467"/>
      <c r="E215" s="467"/>
      <c r="F215" s="467"/>
      <c r="G215" s="467"/>
      <c r="H215" s="467"/>
      <c r="I215" s="467"/>
      <c r="J215" s="467"/>
      <c r="K215" s="467"/>
      <c r="L215" s="467"/>
      <c r="M215" s="467"/>
      <c r="N215" s="467"/>
      <c r="O215" s="467"/>
      <c r="P215" s="467"/>
      <c r="Q215" s="467"/>
      <c r="R215" s="467"/>
      <c r="S215" s="467"/>
      <c r="T215" s="467"/>
      <c r="U215" s="467"/>
      <c r="V215" s="467"/>
      <c r="W215" s="467"/>
      <c r="X215" s="467"/>
      <c r="Y215" s="467"/>
      <c r="Z215" s="467"/>
      <c r="AA215" s="467"/>
      <c r="AB215" s="467"/>
      <c r="AC215" s="467"/>
      <c r="AD215" s="467"/>
      <c r="AE215" s="467"/>
      <c r="AF215" s="467"/>
    </row>
    <row r="216" spans="1:32" x14ac:dyDescent="0.25">
      <c r="B216" s="131"/>
      <c r="C216" s="131"/>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row>
    <row r="217" spans="1:32" x14ac:dyDescent="0.25">
      <c r="B217" s="131"/>
      <c r="C217" s="131"/>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row>
    <row r="218" spans="1:32" x14ac:dyDescent="0.25">
      <c r="B218" s="172">
        <f>+B208+0.01</f>
        <v>4.0199999999999996</v>
      </c>
      <c r="C218" s="172"/>
      <c r="D218" s="453" t="s">
        <v>555</v>
      </c>
      <c r="E218" s="453"/>
      <c r="F218" s="453"/>
      <c r="G218" s="453"/>
      <c r="H218" s="453"/>
      <c r="I218" s="453"/>
      <c r="J218" s="453"/>
      <c r="K218" s="453"/>
      <c r="L218" s="453"/>
      <c r="M218" s="453"/>
      <c r="N218" s="453"/>
      <c r="O218" s="453"/>
      <c r="P218" s="453"/>
      <c r="Q218" s="453"/>
      <c r="R218" s="453"/>
      <c r="S218" s="453"/>
      <c r="T218" s="453"/>
      <c r="U218" s="453"/>
      <c r="V218" s="453"/>
      <c r="W218" s="453"/>
      <c r="X218" s="453"/>
      <c r="Y218" s="453"/>
      <c r="Z218" s="453"/>
      <c r="AA218" s="453"/>
      <c r="AB218" s="453"/>
      <c r="AC218" s="453"/>
      <c r="AD218" s="453"/>
      <c r="AE218" s="453"/>
      <c r="AF218" s="453"/>
    </row>
    <row r="219" spans="1:32" x14ac:dyDescent="0.25">
      <c r="B219" s="172"/>
      <c r="C219" s="172"/>
      <c r="D219" s="453"/>
      <c r="E219" s="453"/>
      <c r="F219" s="453"/>
      <c r="G219" s="453"/>
      <c r="H219" s="453"/>
      <c r="I219" s="453"/>
      <c r="J219" s="453"/>
      <c r="K219" s="453"/>
      <c r="L219" s="453"/>
      <c r="M219" s="453"/>
      <c r="N219" s="453"/>
      <c r="O219" s="453"/>
      <c r="P219" s="453"/>
      <c r="Q219" s="453"/>
      <c r="R219" s="453"/>
      <c r="S219" s="453"/>
      <c r="T219" s="453"/>
      <c r="U219" s="453"/>
      <c r="V219" s="453"/>
      <c r="W219" s="453"/>
      <c r="X219" s="453"/>
      <c r="Y219" s="453"/>
      <c r="Z219" s="453"/>
      <c r="AA219" s="453"/>
      <c r="AB219" s="453"/>
      <c r="AC219" s="453"/>
      <c r="AD219" s="453"/>
      <c r="AE219" s="453"/>
      <c r="AF219" s="453"/>
    </row>
    <row r="220" spans="1:32" ht="4.5" customHeight="1" x14ac:dyDescent="0.25"/>
    <row r="221" spans="1:32" ht="15.75" x14ac:dyDescent="0.25">
      <c r="A221" s="58">
        <f>+A207+1</f>
        <v>5</v>
      </c>
      <c r="B221" s="182" t="s">
        <v>531</v>
      </c>
      <c r="C221" s="182"/>
      <c r="D221" s="182"/>
      <c r="E221" s="182"/>
      <c r="F221" s="182"/>
      <c r="G221" s="182"/>
      <c r="H221" s="182"/>
      <c r="I221" s="182"/>
      <c r="J221" s="182"/>
      <c r="K221" s="182"/>
      <c r="L221" s="182"/>
      <c r="M221" s="182"/>
      <c r="N221" s="182"/>
      <c r="O221" s="182"/>
      <c r="P221" s="182"/>
      <c r="Q221" s="182"/>
      <c r="R221" s="182"/>
      <c r="S221" s="182"/>
      <c r="T221" s="182"/>
      <c r="U221" s="182"/>
    </row>
    <row r="222" spans="1:32" x14ac:dyDescent="0.25">
      <c r="B222" s="456" t="s">
        <v>532</v>
      </c>
      <c r="C222" s="456"/>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row>
    <row r="223" spans="1:32" ht="13.5" customHeight="1" x14ac:dyDescent="0.25">
      <c r="B223" s="172">
        <f>+A221+0.01</f>
        <v>5.01</v>
      </c>
      <c r="C223" s="172"/>
      <c r="D223" s="286" t="s">
        <v>533</v>
      </c>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row>
    <row r="224" spans="1:32" ht="13.5" customHeight="1" x14ac:dyDescent="0.25">
      <c r="B224" s="172"/>
      <c r="C224" s="172"/>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row>
    <row r="225" spans="1:32" ht="12.75" customHeight="1" x14ac:dyDescent="0.25">
      <c r="B225" s="172">
        <f>+B223+0.01</f>
        <v>5.0199999999999996</v>
      </c>
      <c r="C225" s="172"/>
      <c r="D225" s="286" t="s">
        <v>682</v>
      </c>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row>
    <row r="226" spans="1:32" ht="12.75" customHeight="1" x14ac:dyDescent="0.25">
      <c r="B226" s="172"/>
      <c r="C226" s="172"/>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row>
    <row r="227" spans="1:32" ht="12.75" customHeight="1" x14ac:dyDescent="0.25">
      <c r="B227" s="172"/>
      <c r="C227" s="172"/>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row>
    <row r="228" spans="1:32" ht="4.5" customHeight="1" x14ac:dyDescent="0.25"/>
    <row r="229" spans="1:32" ht="15.75" customHeight="1" x14ac:dyDescent="0.25">
      <c r="A229" s="58">
        <f>+A221+1</f>
        <v>6</v>
      </c>
      <c r="B229" s="182" t="s">
        <v>534</v>
      </c>
      <c r="C229" s="182"/>
      <c r="D229" s="182"/>
      <c r="E229" s="182"/>
      <c r="F229" s="182"/>
      <c r="G229" s="182"/>
      <c r="H229" s="182"/>
      <c r="I229" s="182"/>
      <c r="J229" s="182"/>
      <c r="K229" s="182"/>
      <c r="L229" s="182"/>
      <c r="M229" s="182"/>
      <c r="N229" s="182"/>
      <c r="O229" s="182"/>
      <c r="P229" s="81"/>
      <c r="Q229" s="81"/>
      <c r="R229" s="81"/>
      <c r="S229" s="81"/>
      <c r="T229" s="81"/>
      <c r="U229" s="81"/>
    </row>
    <row r="230" spans="1:32" s="22" customFormat="1" ht="12.75" customHeight="1" x14ac:dyDescent="0.25">
      <c r="B230" s="286" t="s">
        <v>535</v>
      </c>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row>
    <row r="231" spans="1:32" s="22" customFormat="1" ht="12.75" customHeight="1" x14ac:dyDescent="0.25">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row>
    <row r="232" spans="1:32" ht="4.5" customHeight="1" x14ac:dyDescent="0.25"/>
    <row r="233" spans="1:32" ht="15.75" customHeight="1" x14ac:dyDescent="0.25">
      <c r="A233" s="58">
        <f>+A229+1</f>
        <v>7</v>
      </c>
      <c r="B233" s="182" t="s">
        <v>536</v>
      </c>
      <c r="C233" s="182"/>
      <c r="D233" s="182"/>
      <c r="E233" s="182"/>
      <c r="F233" s="182"/>
      <c r="G233" s="182"/>
      <c r="H233" s="182"/>
      <c r="I233" s="182"/>
      <c r="J233" s="182"/>
      <c r="K233" s="182"/>
      <c r="L233" s="182"/>
      <c r="M233" s="182"/>
      <c r="N233" s="182"/>
      <c r="O233" s="182"/>
      <c r="P233" s="182"/>
      <c r="Q233" s="182"/>
    </row>
    <row r="234" spans="1:32" ht="12" customHeight="1" x14ac:dyDescent="0.25">
      <c r="B234" s="286" t="s">
        <v>537</v>
      </c>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row>
    <row r="235" spans="1:32" ht="12" customHeight="1" x14ac:dyDescent="0.25">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row>
    <row r="236" spans="1:32" ht="12" customHeight="1" x14ac:dyDescent="0.25">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row>
    <row r="237" spans="1:32" ht="12" customHeight="1" x14ac:dyDescent="0.25">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row>
    <row r="238" spans="1:32" ht="4.5" customHeight="1" x14ac:dyDescent="0.25"/>
    <row r="239" spans="1:32" ht="15.75" x14ac:dyDescent="0.25">
      <c r="A239" s="58">
        <f>+A233+1</f>
        <v>8</v>
      </c>
      <c r="B239" s="182" t="s">
        <v>538</v>
      </c>
      <c r="C239" s="182"/>
      <c r="D239" s="182"/>
      <c r="E239" s="182"/>
      <c r="F239" s="182"/>
      <c r="G239" s="182"/>
      <c r="H239" s="182"/>
      <c r="I239" s="182"/>
      <c r="J239" s="182"/>
      <c r="K239" s="182"/>
      <c r="L239" s="182"/>
      <c r="M239" s="182"/>
      <c r="N239" s="182"/>
      <c r="O239" s="182"/>
    </row>
    <row r="240" spans="1:32" x14ac:dyDescent="0.25">
      <c r="B240" s="456" t="s">
        <v>539</v>
      </c>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row>
    <row r="241" spans="2:32" x14ac:dyDescent="0.25">
      <c r="B241" s="172">
        <f>+A239+0.01</f>
        <v>8.01</v>
      </c>
      <c r="C241" s="172"/>
      <c r="D241" s="458" t="s">
        <v>540</v>
      </c>
      <c r="E241" s="458"/>
      <c r="F241" s="458"/>
      <c r="G241" s="458"/>
      <c r="H241" s="458"/>
      <c r="I241" s="458"/>
      <c r="J241" s="458"/>
      <c r="K241" s="458"/>
      <c r="L241" s="458"/>
      <c r="M241" s="458"/>
      <c r="N241" s="458"/>
      <c r="O241" s="458"/>
      <c r="P241" s="458"/>
      <c r="Q241" s="458"/>
      <c r="R241" s="458"/>
      <c r="S241" s="79"/>
      <c r="T241" s="79"/>
      <c r="U241" s="79"/>
      <c r="V241" s="79"/>
      <c r="W241" s="79"/>
      <c r="X241" s="79"/>
      <c r="Y241" s="79"/>
      <c r="Z241" s="79"/>
      <c r="AA241" s="79"/>
      <c r="AB241" s="79"/>
      <c r="AC241" s="79"/>
      <c r="AD241" s="79"/>
      <c r="AE241" s="79"/>
      <c r="AF241" s="79"/>
    </row>
    <row r="242" spans="2:32" ht="15" customHeight="1" x14ac:dyDescent="0.25">
      <c r="B242" s="172">
        <f>+B241+0.01</f>
        <v>8.02</v>
      </c>
      <c r="C242" s="172"/>
      <c r="D242" s="458" t="s">
        <v>541</v>
      </c>
      <c r="E242" s="458"/>
      <c r="F242" s="458"/>
      <c r="G242" s="458"/>
      <c r="H242" s="458"/>
      <c r="I242" s="458"/>
      <c r="J242" s="458"/>
      <c r="K242" s="458"/>
      <c r="L242" s="458"/>
      <c r="M242" s="458"/>
      <c r="N242" s="458"/>
      <c r="O242" s="458"/>
      <c r="P242" s="458"/>
      <c r="Q242" s="458"/>
      <c r="R242" s="458"/>
      <c r="S242" s="458"/>
      <c r="T242" s="458"/>
      <c r="U242" s="458"/>
      <c r="V242" s="79"/>
      <c r="W242" s="79"/>
      <c r="X242" s="79"/>
      <c r="Y242" s="79"/>
      <c r="Z242" s="79"/>
      <c r="AA242" s="79"/>
      <c r="AB242" s="79"/>
      <c r="AC242" s="79"/>
      <c r="AD242" s="79"/>
      <c r="AE242" s="79"/>
      <c r="AF242" s="79"/>
    </row>
    <row r="243" spans="2:32" x14ac:dyDescent="0.25">
      <c r="B243" s="172">
        <f>+B242+0.01</f>
        <v>8.0299999999999994</v>
      </c>
      <c r="C243" s="172"/>
      <c r="D243" s="454" t="s">
        <v>542</v>
      </c>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79"/>
    </row>
    <row r="244" spans="2:32" ht="12.75" customHeight="1" x14ac:dyDescent="0.25">
      <c r="B244" s="172">
        <f>+B243+0.01</f>
        <v>8.0399999999999991</v>
      </c>
      <c r="C244" s="172"/>
      <c r="D244" s="455" t="s">
        <v>543</v>
      </c>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2.75" customHeight="1" x14ac:dyDescent="0.25">
      <c r="B245" s="172"/>
      <c r="C245" s="172"/>
      <c r="D245" s="455"/>
      <c r="E245" s="455"/>
      <c r="F245" s="455"/>
      <c r="G245" s="455"/>
      <c r="H245" s="455"/>
      <c r="I245" s="455"/>
      <c r="J245" s="455"/>
      <c r="K245" s="455"/>
      <c r="L245" s="455"/>
      <c r="M245" s="455"/>
      <c r="N245" s="455"/>
      <c r="O245" s="455"/>
      <c r="P245" s="455"/>
      <c r="Q245" s="455"/>
      <c r="R245" s="455"/>
      <c r="S245" s="455"/>
      <c r="T245" s="455"/>
      <c r="U245" s="455"/>
      <c r="V245" s="455"/>
      <c r="W245" s="455"/>
      <c r="X245" s="455"/>
      <c r="Y245" s="455"/>
      <c r="Z245" s="455"/>
      <c r="AA245" s="455"/>
      <c r="AB245" s="455"/>
      <c r="AC245" s="455"/>
      <c r="AD245" s="455"/>
      <c r="AE245" s="455"/>
      <c r="AF245" s="455"/>
    </row>
    <row r="246" spans="2:32" ht="14.25" customHeight="1" x14ac:dyDescent="0.25">
      <c r="B246" s="172">
        <f>+B244+0.01</f>
        <v>8.0499999999999989</v>
      </c>
      <c r="C246" s="172"/>
      <c r="D246" s="453" t="s">
        <v>544</v>
      </c>
      <c r="E246" s="453"/>
      <c r="F246" s="453"/>
      <c r="G246" s="453"/>
      <c r="H246" s="453"/>
      <c r="I246" s="453"/>
      <c r="J246" s="453"/>
      <c r="K246" s="453"/>
      <c r="L246" s="453"/>
      <c r="M246" s="453"/>
      <c r="N246" s="453"/>
      <c r="O246" s="453"/>
      <c r="P246" s="453"/>
      <c r="Q246" s="453"/>
      <c r="R246" s="453"/>
      <c r="S246" s="453"/>
      <c r="T246" s="453"/>
      <c r="U246" s="453"/>
      <c r="V246" s="453"/>
      <c r="W246" s="453"/>
      <c r="X246" s="453"/>
      <c r="Y246" s="453"/>
      <c r="Z246" s="453"/>
      <c r="AA246" s="453"/>
      <c r="AB246" s="453"/>
      <c r="AC246" s="453"/>
      <c r="AD246" s="453"/>
      <c r="AE246" s="453"/>
      <c r="AF246" s="453"/>
    </row>
    <row r="247" spans="2:32" ht="14.25" customHeight="1" x14ac:dyDescent="0.25">
      <c r="B247" s="172"/>
      <c r="C247" s="172"/>
      <c r="D247" s="453"/>
      <c r="E247" s="453"/>
      <c r="F247" s="453"/>
      <c r="G247" s="453"/>
      <c r="H247" s="453"/>
      <c r="I247" s="453"/>
      <c r="J247" s="453"/>
      <c r="K247" s="453"/>
      <c r="L247" s="453"/>
      <c r="M247" s="453"/>
      <c r="N247" s="453"/>
      <c r="O247" s="453"/>
      <c r="P247" s="453"/>
      <c r="Q247" s="453"/>
      <c r="R247" s="453"/>
      <c r="S247" s="453"/>
      <c r="T247" s="453"/>
      <c r="U247" s="453"/>
      <c r="V247" s="453"/>
      <c r="W247" s="453"/>
      <c r="X247" s="453"/>
      <c r="Y247" s="453"/>
      <c r="Z247" s="453"/>
      <c r="AA247" s="453"/>
      <c r="AB247" s="453"/>
      <c r="AC247" s="453"/>
      <c r="AD247" s="453"/>
      <c r="AE247" s="453"/>
      <c r="AF247" s="453"/>
    </row>
    <row r="248" spans="2:32" ht="14.25" customHeight="1" x14ac:dyDescent="0.25">
      <c r="B248" s="172"/>
      <c r="C248" s="172"/>
      <c r="D248" s="453"/>
      <c r="E248" s="453"/>
      <c r="F248" s="453"/>
      <c r="G248" s="453"/>
      <c r="H248" s="453"/>
      <c r="I248" s="453"/>
      <c r="J248" s="453"/>
      <c r="K248" s="453"/>
      <c r="L248" s="453"/>
      <c r="M248" s="453"/>
      <c r="N248" s="453"/>
      <c r="O248" s="453"/>
      <c r="P248" s="453"/>
      <c r="Q248" s="453"/>
      <c r="R248" s="453"/>
      <c r="S248" s="453"/>
      <c r="T248" s="453"/>
      <c r="U248" s="453"/>
      <c r="V248" s="453"/>
      <c r="W248" s="453"/>
      <c r="X248" s="453"/>
      <c r="Y248" s="453"/>
      <c r="Z248" s="453"/>
      <c r="AA248" s="453"/>
      <c r="AB248" s="453"/>
      <c r="AC248" s="453"/>
      <c r="AD248" s="453"/>
      <c r="AE248" s="453"/>
      <c r="AF248" s="453"/>
    </row>
    <row r="249" spans="2:32" ht="14.25" customHeight="1" x14ac:dyDescent="0.25">
      <c r="B249" s="172"/>
      <c r="C249" s="172"/>
      <c r="D249" s="453"/>
      <c r="E249" s="453"/>
      <c r="F249" s="453"/>
      <c r="G249" s="453"/>
      <c r="H249" s="453"/>
      <c r="I249" s="453"/>
      <c r="J249" s="453"/>
      <c r="K249" s="453"/>
      <c r="L249" s="453"/>
      <c r="M249" s="453"/>
      <c r="N249" s="453"/>
      <c r="O249" s="453"/>
      <c r="P249" s="453"/>
      <c r="Q249" s="453"/>
      <c r="R249" s="453"/>
      <c r="S249" s="453"/>
      <c r="T249" s="453"/>
      <c r="U249" s="453"/>
      <c r="V249" s="453"/>
      <c r="W249" s="453"/>
      <c r="X249" s="453"/>
      <c r="Y249" s="453"/>
      <c r="Z249" s="453"/>
      <c r="AA249" s="453"/>
      <c r="AB249" s="453"/>
      <c r="AC249" s="453"/>
      <c r="AD249" s="453"/>
      <c r="AE249" s="453"/>
      <c r="AF249" s="453"/>
    </row>
    <row r="250" spans="2:32" ht="14.25" customHeight="1" x14ac:dyDescent="0.25">
      <c r="B250" s="172"/>
      <c r="C250" s="172"/>
      <c r="D250" s="453"/>
      <c r="E250" s="453"/>
      <c r="F250" s="453"/>
      <c r="G250" s="453"/>
      <c r="H250" s="453"/>
      <c r="I250" s="453"/>
      <c r="J250" s="453"/>
      <c r="K250" s="453"/>
      <c r="L250" s="453"/>
      <c r="M250" s="453"/>
      <c r="N250" s="453"/>
      <c r="O250" s="453"/>
      <c r="P250" s="453"/>
      <c r="Q250" s="453"/>
      <c r="R250" s="453"/>
      <c r="S250" s="453"/>
      <c r="T250" s="453"/>
      <c r="U250" s="453"/>
      <c r="V250" s="453"/>
      <c r="W250" s="453"/>
      <c r="X250" s="453"/>
      <c r="Y250" s="453"/>
      <c r="Z250" s="453"/>
      <c r="AA250" s="453"/>
      <c r="AB250" s="453"/>
      <c r="AC250" s="453"/>
      <c r="AD250" s="453"/>
      <c r="AE250" s="453"/>
      <c r="AF250" s="453"/>
    </row>
    <row r="251" spans="2:32" ht="14.25" customHeight="1" x14ac:dyDescent="0.25">
      <c r="B251" s="172"/>
      <c r="C251" s="172"/>
      <c r="D251" s="453"/>
      <c r="E251" s="453"/>
      <c r="F251" s="453"/>
      <c r="G251" s="453"/>
      <c r="H251" s="453"/>
      <c r="I251" s="453"/>
      <c r="J251" s="453"/>
      <c r="K251" s="453"/>
      <c r="L251" s="453"/>
      <c r="M251" s="453"/>
      <c r="N251" s="453"/>
      <c r="O251" s="453"/>
      <c r="P251" s="453"/>
      <c r="Q251" s="453"/>
      <c r="R251" s="453"/>
      <c r="S251" s="453"/>
      <c r="T251" s="453"/>
      <c r="U251" s="453"/>
      <c r="V251" s="453"/>
      <c r="W251" s="453"/>
      <c r="X251" s="453"/>
      <c r="Y251" s="453"/>
      <c r="Z251" s="453"/>
      <c r="AA251" s="453"/>
      <c r="AB251" s="453"/>
      <c r="AC251" s="453"/>
      <c r="AD251" s="453"/>
      <c r="AE251" s="453"/>
      <c r="AF251" s="453"/>
    </row>
    <row r="252" spans="2:32" ht="14.25" customHeight="1" x14ac:dyDescent="0.25">
      <c r="B252" s="172"/>
      <c r="C252" s="172"/>
      <c r="D252" s="453"/>
      <c r="E252" s="453"/>
      <c r="F252" s="453"/>
      <c r="G252" s="453"/>
      <c r="H252" s="453"/>
      <c r="I252" s="453"/>
      <c r="J252" s="453"/>
      <c r="K252" s="453"/>
      <c r="L252" s="453"/>
      <c r="M252" s="453"/>
      <c r="N252" s="453"/>
      <c r="O252" s="453"/>
      <c r="P252" s="453"/>
      <c r="Q252" s="453"/>
      <c r="R252" s="453"/>
      <c r="S252" s="453"/>
      <c r="T252" s="453"/>
      <c r="U252" s="453"/>
      <c r="V252" s="453"/>
      <c r="W252" s="453"/>
      <c r="X252" s="453"/>
      <c r="Y252" s="453"/>
      <c r="Z252" s="453"/>
      <c r="AA252" s="453"/>
      <c r="AB252" s="453"/>
      <c r="AC252" s="453"/>
      <c r="AD252" s="453"/>
      <c r="AE252" s="453"/>
      <c r="AF252" s="453"/>
    </row>
    <row r="253" spans="2:32" ht="12.75" customHeight="1" x14ac:dyDescent="0.25">
      <c r="B253" s="172">
        <f>+B246+0.01</f>
        <v>8.0599999999999987</v>
      </c>
      <c r="C253" s="172"/>
      <c r="D253" s="453" t="s">
        <v>545</v>
      </c>
      <c r="E253" s="453"/>
      <c r="F253" s="453"/>
      <c r="G253" s="453"/>
      <c r="H253" s="453"/>
      <c r="I253" s="453"/>
      <c r="J253" s="453"/>
      <c r="K253" s="453"/>
      <c r="L253" s="453"/>
      <c r="M253" s="453"/>
      <c r="N253" s="453"/>
      <c r="O253" s="453"/>
      <c r="P253" s="453"/>
      <c r="Q253" s="453"/>
      <c r="R253" s="453"/>
      <c r="S253" s="453"/>
      <c r="T253" s="453"/>
      <c r="U253" s="453"/>
      <c r="V253" s="453"/>
      <c r="W253" s="453"/>
      <c r="X253" s="453"/>
      <c r="Y253" s="453"/>
      <c r="Z253" s="453"/>
      <c r="AA253" s="453"/>
      <c r="AB253" s="453"/>
      <c r="AC253" s="453"/>
      <c r="AD253" s="453"/>
      <c r="AE253" s="453"/>
      <c r="AF253" s="453"/>
    </row>
    <row r="254" spans="2:32" ht="12.75" customHeight="1" x14ac:dyDescent="0.25">
      <c r="B254" s="172"/>
      <c r="C254" s="172"/>
      <c r="D254" s="453"/>
      <c r="E254" s="453"/>
      <c r="F254" s="453"/>
      <c r="G254" s="453"/>
      <c r="H254" s="453"/>
      <c r="I254" s="453"/>
      <c r="J254" s="453"/>
      <c r="K254" s="453"/>
      <c r="L254" s="453"/>
      <c r="M254" s="453"/>
      <c r="N254" s="453"/>
      <c r="O254" s="453"/>
      <c r="P254" s="453"/>
      <c r="Q254" s="453"/>
      <c r="R254" s="453"/>
      <c r="S254" s="453"/>
      <c r="T254" s="453"/>
      <c r="U254" s="453"/>
      <c r="V254" s="453"/>
      <c r="W254" s="453"/>
      <c r="X254" s="453"/>
      <c r="Y254" s="453"/>
      <c r="Z254" s="453"/>
      <c r="AA254" s="453"/>
      <c r="AB254" s="453"/>
      <c r="AC254" s="453"/>
      <c r="AD254" s="453"/>
      <c r="AE254" s="453"/>
      <c r="AF254" s="453"/>
    </row>
    <row r="255" spans="2:32" ht="12.75" customHeight="1" x14ac:dyDescent="0.25">
      <c r="B255" s="172"/>
      <c r="C255" s="172"/>
      <c r="D255" s="453"/>
      <c r="E255" s="453"/>
      <c r="F255" s="453"/>
      <c r="G255" s="453"/>
      <c r="H255" s="453"/>
      <c r="I255" s="453"/>
      <c r="J255" s="453"/>
      <c r="K255" s="453"/>
      <c r="L255" s="453"/>
      <c r="M255" s="453"/>
      <c r="N255" s="453"/>
      <c r="O255" s="453"/>
      <c r="P255" s="453"/>
      <c r="Q255" s="453"/>
      <c r="R255" s="453"/>
      <c r="S255" s="453"/>
      <c r="T255" s="453"/>
      <c r="U255" s="453"/>
      <c r="V255" s="453"/>
      <c r="W255" s="453"/>
      <c r="X255" s="453"/>
      <c r="Y255" s="453"/>
      <c r="Z255" s="453"/>
      <c r="AA255" s="453"/>
      <c r="AB255" s="453"/>
      <c r="AC255" s="453"/>
      <c r="AD255" s="453"/>
      <c r="AE255" s="453"/>
      <c r="AF255" s="453"/>
    </row>
    <row r="256" spans="2:32" ht="12.75" customHeight="1" x14ac:dyDescent="0.25">
      <c r="B256" s="172">
        <f>+B253+0.01</f>
        <v>8.0699999999999985</v>
      </c>
      <c r="C256" s="172"/>
      <c r="D256" s="453" t="s">
        <v>546</v>
      </c>
      <c r="E256" s="453"/>
      <c r="F256" s="453"/>
      <c r="G256" s="453"/>
      <c r="H256" s="453"/>
      <c r="I256" s="453"/>
      <c r="J256" s="453"/>
      <c r="K256" s="453"/>
      <c r="L256" s="453"/>
      <c r="M256" s="453"/>
      <c r="N256" s="453"/>
      <c r="O256" s="453"/>
      <c r="P256" s="453"/>
      <c r="Q256" s="453"/>
      <c r="R256" s="453"/>
      <c r="S256" s="453"/>
      <c r="T256" s="453"/>
      <c r="U256" s="453"/>
      <c r="V256" s="453"/>
      <c r="W256" s="453"/>
      <c r="X256" s="453"/>
      <c r="Y256" s="453"/>
      <c r="Z256" s="453"/>
      <c r="AA256" s="453"/>
      <c r="AB256" s="453"/>
      <c r="AC256" s="453"/>
      <c r="AD256" s="453"/>
      <c r="AE256" s="453"/>
      <c r="AF256" s="453"/>
    </row>
    <row r="257" spans="1:32" ht="12.75" customHeight="1" x14ac:dyDescent="0.25">
      <c r="B257" s="172"/>
      <c r="C257" s="172"/>
      <c r="D257" s="453"/>
      <c r="E257" s="453"/>
      <c r="F257" s="453"/>
      <c r="G257" s="453"/>
      <c r="H257" s="453"/>
      <c r="I257" s="453"/>
      <c r="J257" s="453"/>
      <c r="K257" s="453"/>
      <c r="L257" s="453"/>
      <c r="M257" s="453"/>
      <c r="N257" s="453"/>
      <c r="O257" s="453"/>
      <c r="P257" s="453"/>
      <c r="Q257" s="453"/>
      <c r="R257" s="453"/>
      <c r="S257" s="453"/>
      <c r="T257" s="453"/>
      <c r="U257" s="453"/>
      <c r="V257" s="453"/>
      <c r="W257" s="453"/>
      <c r="X257" s="453"/>
      <c r="Y257" s="453"/>
      <c r="Z257" s="453"/>
      <c r="AA257" s="453"/>
      <c r="AB257" s="453"/>
      <c r="AC257" s="453"/>
      <c r="AD257" s="453"/>
      <c r="AE257" s="453"/>
      <c r="AF257" s="453"/>
    </row>
    <row r="258" spans="1:32" ht="12.75" customHeight="1" x14ac:dyDescent="0.25">
      <c r="B258" s="172"/>
      <c r="C258" s="172"/>
      <c r="D258" s="453"/>
      <c r="E258" s="453"/>
      <c r="F258" s="453"/>
      <c r="G258" s="453"/>
      <c r="H258" s="453"/>
      <c r="I258" s="453"/>
      <c r="J258" s="453"/>
      <c r="K258" s="453"/>
      <c r="L258" s="453"/>
      <c r="M258" s="453"/>
      <c r="N258" s="453"/>
      <c r="O258" s="453"/>
      <c r="P258" s="453"/>
      <c r="Q258" s="453"/>
      <c r="R258" s="453"/>
      <c r="S258" s="453"/>
      <c r="T258" s="453"/>
      <c r="U258" s="453"/>
      <c r="V258" s="453"/>
      <c r="W258" s="453"/>
      <c r="X258" s="453"/>
      <c r="Y258" s="453"/>
      <c r="Z258" s="453"/>
      <c r="AA258" s="453"/>
      <c r="AB258" s="453"/>
      <c r="AC258" s="453"/>
      <c r="AD258" s="453"/>
      <c r="AE258" s="453"/>
      <c r="AF258" s="453"/>
    </row>
    <row r="259" spans="1:32" x14ac:dyDescent="0.25">
      <c r="B259" s="172">
        <f>+B256+0.01</f>
        <v>8.0799999999999983</v>
      </c>
      <c r="C259" s="172"/>
      <c r="D259" s="453" t="s">
        <v>547</v>
      </c>
      <c r="E259" s="453"/>
      <c r="F259" s="453"/>
      <c r="G259" s="453"/>
      <c r="H259" s="453"/>
      <c r="I259" s="453"/>
      <c r="J259" s="453"/>
      <c r="K259" s="453"/>
      <c r="L259" s="453"/>
      <c r="M259" s="453"/>
      <c r="N259" s="453"/>
      <c r="O259" s="453"/>
      <c r="P259" s="453"/>
      <c r="Q259" s="453"/>
      <c r="R259" s="453"/>
      <c r="S259" s="453"/>
      <c r="T259" s="453"/>
      <c r="U259" s="453"/>
      <c r="V259" s="453"/>
      <c r="W259" s="453"/>
      <c r="X259" s="453"/>
      <c r="Y259" s="453"/>
      <c r="Z259" s="453"/>
      <c r="AA259" s="453"/>
      <c r="AB259" s="453"/>
      <c r="AC259" s="453"/>
      <c r="AD259" s="453"/>
      <c r="AE259" s="453"/>
      <c r="AF259" s="453"/>
    </row>
    <row r="260" spans="1:32" x14ac:dyDescent="0.25">
      <c r="B260" s="172"/>
      <c r="C260" s="172"/>
      <c r="D260" s="453"/>
      <c r="E260" s="453"/>
      <c r="F260" s="453"/>
      <c r="G260" s="453"/>
      <c r="H260" s="453"/>
      <c r="I260" s="453"/>
      <c r="J260" s="453"/>
      <c r="K260" s="453"/>
      <c r="L260" s="453"/>
      <c r="M260" s="453"/>
      <c r="N260" s="453"/>
      <c r="O260" s="453"/>
      <c r="P260" s="453"/>
      <c r="Q260" s="453"/>
      <c r="R260" s="453"/>
      <c r="S260" s="453"/>
      <c r="T260" s="453"/>
      <c r="U260" s="453"/>
      <c r="V260" s="453"/>
      <c r="W260" s="453"/>
      <c r="X260" s="453"/>
      <c r="Y260" s="453"/>
      <c r="Z260" s="453"/>
      <c r="AA260" s="453"/>
      <c r="AB260" s="453"/>
      <c r="AC260" s="453"/>
      <c r="AD260" s="453"/>
      <c r="AE260" s="453"/>
      <c r="AF260" s="453"/>
    </row>
    <row r="261" spans="1:32" ht="3.75" customHeight="1" x14ac:dyDescent="0.25"/>
    <row r="262" spans="1:32" x14ac:dyDescent="0.25">
      <c r="A262" s="58">
        <f>+A239+1</f>
        <v>9</v>
      </c>
      <c r="B262" s="249" t="s">
        <v>550</v>
      </c>
      <c r="C262" s="249"/>
      <c r="D262" s="249"/>
      <c r="E262" s="249"/>
      <c r="F262" s="249"/>
      <c r="G262" s="249"/>
      <c r="H262" s="249"/>
      <c r="I262" s="249"/>
      <c r="J262" s="249"/>
      <c r="K262" s="249"/>
      <c r="L262" s="249"/>
      <c r="M262" s="249"/>
      <c r="N262" s="249"/>
      <c r="O262" s="249"/>
      <c r="P262" s="249"/>
      <c r="Q262" s="1"/>
    </row>
    <row r="263" spans="1:32" ht="15" customHeight="1" x14ac:dyDescent="0.25">
      <c r="B263" s="286" t="s">
        <v>551</v>
      </c>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row>
    <row r="264" spans="1:32" ht="3.75" customHeight="1" x14ac:dyDescent="0.25"/>
    <row r="265" spans="1:32" x14ac:dyDescent="0.25">
      <c r="A265" s="21">
        <f>+A262+1</f>
        <v>10</v>
      </c>
      <c r="B265" s="145" t="s">
        <v>552</v>
      </c>
      <c r="C265" s="145"/>
      <c r="D265" s="145"/>
      <c r="E265" s="145"/>
      <c r="F265" s="145"/>
      <c r="G265" s="145"/>
      <c r="H265" s="145"/>
      <c r="I265" s="145"/>
      <c r="J265" s="145"/>
      <c r="K265" s="145"/>
      <c r="L265" s="145"/>
      <c r="M265" s="145"/>
      <c r="N265" s="145"/>
      <c r="O265" s="145"/>
      <c r="P265" s="145"/>
    </row>
    <row r="266" spans="1:32" x14ac:dyDescent="0.25">
      <c r="B266" s="286" t="s">
        <v>553</v>
      </c>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row>
    <row r="267" spans="1:32" ht="3.75" customHeight="1" x14ac:dyDescent="0.25"/>
    <row r="268" spans="1:32" x14ac:dyDescent="0.25">
      <c r="D268" s="295"/>
      <c r="E268" s="295"/>
      <c r="F268" s="295"/>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row>
    <row r="269" spans="1:32" x14ac:dyDescent="0.25">
      <c r="D269" s="295"/>
      <c r="E269" s="295"/>
      <c r="F269" s="295"/>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row>
    <row r="270" spans="1:32" x14ac:dyDescent="0.2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row>
    <row r="271" spans="1:32" ht="7.5" customHeight="1" x14ac:dyDescent="0.25">
      <c r="D271" s="140" t="s">
        <v>291</v>
      </c>
      <c r="E271" s="140"/>
      <c r="F271" s="140"/>
      <c r="G271" s="140"/>
      <c r="H271" s="140"/>
      <c r="I271" s="140"/>
      <c r="J271" s="140"/>
      <c r="K271" s="140"/>
      <c r="L271" s="140" t="s">
        <v>4</v>
      </c>
      <c r="M271" s="140"/>
      <c r="N271" s="140"/>
      <c r="O271" s="140"/>
      <c r="P271" s="140"/>
      <c r="Q271" s="140"/>
      <c r="R271" s="140"/>
      <c r="S271" s="140"/>
      <c r="T271" s="140"/>
      <c r="U271" s="140" t="s">
        <v>379</v>
      </c>
      <c r="V271" s="140"/>
      <c r="W271" s="140"/>
      <c r="X271" s="140"/>
      <c r="Y271" s="140"/>
      <c r="Z271" s="140"/>
      <c r="AA271" s="140"/>
      <c r="AB271" s="140"/>
      <c r="AC271" s="140"/>
    </row>
    <row r="272" spans="1:32" ht="9" customHeight="1" x14ac:dyDescent="0.25"/>
    <row r="274" spans="1:32" ht="16.5" customHeight="1" x14ac:dyDescent="0.25">
      <c r="A274" s="118" t="s">
        <v>730</v>
      </c>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x14ac:dyDescent="0.25">
      <c r="E275" s="144" t="s">
        <v>599</v>
      </c>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row>
    <row r="276" spans="1:32" ht="4.5" customHeight="1" x14ac:dyDescent="0.25"/>
    <row r="277" spans="1:32" ht="12.75" customHeight="1" x14ac:dyDescent="0.25">
      <c r="A277" s="468" t="s">
        <v>513</v>
      </c>
      <c r="B277" s="468"/>
      <c r="C277" s="468"/>
      <c r="D277" s="468"/>
      <c r="E277" s="468"/>
      <c r="F277" s="468"/>
      <c r="G277" s="468"/>
      <c r="H277" s="468"/>
      <c r="I277" s="468"/>
      <c r="J277" s="468"/>
    </row>
    <row r="278" spans="1:32" ht="3.75" customHeight="1" x14ac:dyDescent="0.25"/>
    <row r="279" spans="1:32" ht="12" customHeight="1" x14ac:dyDescent="0.25">
      <c r="A279" s="77">
        <v>1</v>
      </c>
      <c r="B279" s="469" t="s">
        <v>719</v>
      </c>
      <c r="C279" s="469"/>
      <c r="D279" s="469"/>
      <c r="E279" s="469"/>
      <c r="F279" s="469"/>
      <c r="G279" s="469"/>
      <c r="H279" s="469"/>
      <c r="I279" s="469"/>
      <c r="J279" s="469"/>
      <c r="K279" s="469"/>
      <c r="L279" s="469"/>
      <c r="M279" s="469"/>
      <c r="N279" s="469"/>
      <c r="O279" s="469"/>
      <c r="P279" s="469"/>
      <c r="Q279" s="469"/>
      <c r="R279" s="469"/>
      <c r="S279" s="469"/>
      <c r="T279" s="469"/>
      <c r="U279" s="469"/>
      <c r="V279" s="469"/>
      <c r="W279" s="469"/>
      <c r="X279" s="469"/>
      <c r="Y279" s="469"/>
      <c r="Z279" s="469"/>
      <c r="AA279" s="469"/>
      <c r="AB279" s="469"/>
      <c r="AC279" s="469"/>
      <c r="AD279" s="469"/>
      <c r="AE279" s="469"/>
      <c r="AF279" s="469"/>
    </row>
    <row r="280" spans="1:32" s="22" customFormat="1" ht="12" customHeight="1" x14ac:dyDescent="0.25">
      <c r="B280" s="469"/>
      <c r="C280" s="469"/>
      <c r="D280" s="469"/>
      <c r="E280" s="469"/>
      <c r="F280" s="469"/>
      <c r="G280" s="469"/>
      <c r="H280" s="469"/>
      <c r="I280" s="469"/>
      <c r="J280" s="469"/>
      <c r="K280" s="469"/>
      <c r="L280" s="469"/>
      <c r="M280" s="469"/>
      <c r="N280" s="469"/>
      <c r="O280" s="469"/>
      <c r="P280" s="469"/>
      <c r="Q280" s="469"/>
      <c r="R280" s="469"/>
      <c r="S280" s="469"/>
      <c r="T280" s="469"/>
      <c r="U280" s="469"/>
      <c r="V280" s="469"/>
      <c r="W280" s="469"/>
      <c r="X280" s="469"/>
      <c r="Y280" s="469"/>
      <c r="Z280" s="469"/>
      <c r="AA280" s="469"/>
      <c r="AB280" s="469"/>
      <c r="AC280" s="469"/>
      <c r="AD280" s="469"/>
      <c r="AE280" s="469"/>
      <c r="AF280" s="469"/>
    </row>
    <row r="281" spans="1:32" s="22" customFormat="1" ht="12" customHeight="1" x14ac:dyDescent="0.25">
      <c r="B281" s="469"/>
      <c r="C281" s="469"/>
      <c r="D281" s="469"/>
      <c r="E281" s="469"/>
      <c r="F281" s="469"/>
      <c r="G281" s="469"/>
      <c r="H281" s="469"/>
      <c r="I281" s="469"/>
      <c r="J281" s="469"/>
      <c r="K281" s="469"/>
      <c r="L281" s="469"/>
      <c r="M281" s="469"/>
      <c r="N281" s="469"/>
      <c r="O281" s="469"/>
      <c r="P281" s="469"/>
      <c r="Q281" s="469"/>
      <c r="R281" s="469"/>
      <c r="S281" s="469"/>
      <c r="T281" s="469"/>
      <c r="U281" s="469"/>
      <c r="V281" s="469"/>
      <c r="W281" s="469"/>
      <c r="X281" s="469"/>
      <c r="Y281" s="469"/>
      <c r="Z281" s="469"/>
      <c r="AA281" s="469"/>
      <c r="AB281" s="469"/>
      <c r="AC281" s="469"/>
      <c r="AD281" s="469"/>
      <c r="AE281" s="469"/>
      <c r="AF281" s="469"/>
    </row>
    <row r="282" spans="1:32" s="22" customFormat="1" ht="12" customHeight="1" x14ac:dyDescent="0.25">
      <c r="B282" s="469"/>
      <c r="C282" s="469"/>
      <c r="D282" s="469"/>
      <c r="E282" s="469"/>
      <c r="F282" s="469"/>
      <c r="G282" s="469"/>
      <c r="H282" s="469"/>
      <c r="I282" s="469"/>
      <c r="J282" s="469"/>
      <c r="K282" s="469"/>
      <c r="L282" s="469"/>
      <c r="M282" s="469"/>
      <c r="N282" s="469"/>
      <c r="O282" s="469"/>
      <c r="P282" s="469"/>
      <c r="Q282" s="469"/>
      <c r="R282" s="469"/>
      <c r="S282" s="469"/>
      <c r="T282" s="469"/>
      <c r="U282" s="469"/>
      <c r="V282" s="469"/>
      <c r="W282" s="469"/>
      <c r="X282" s="469"/>
      <c r="Y282" s="469"/>
      <c r="Z282" s="469"/>
      <c r="AA282" s="469"/>
      <c r="AB282" s="469"/>
      <c r="AC282" s="469"/>
      <c r="AD282" s="469"/>
      <c r="AE282" s="469"/>
      <c r="AF282" s="469"/>
    </row>
    <row r="283" spans="1:32" s="22" customFormat="1" ht="9.75" customHeight="1" x14ac:dyDescent="0.25">
      <c r="B283" s="469"/>
      <c r="C283" s="469"/>
      <c r="D283" s="469"/>
      <c r="E283" s="469"/>
      <c r="F283" s="469"/>
      <c r="G283" s="469"/>
      <c r="H283" s="469"/>
      <c r="I283" s="469"/>
      <c r="J283" s="469"/>
      <c r="K283" s="469"/>
      <c r="L283" s="469"/>
      <c r="M283" s="469"/>
      <c r="N283" s="469"/>
      <c r="O283" s="469"/>
      <c r="P283" s="469"/>
      <c r="Q283" s="469"/>
      <c r="R283" s="469"/>
      <c r="S283" s="469"/>
      <c r="T283" s="469"/>
      <c r="U283" s="469"/>
      <c r="V283" s="469"/>
      <c r="W283" s="469"/>
      <c r="X283" s="469"/>
      <c r="Y283" s="469"/>
      <c r="Z283" s="469"/>
      <c r="AA283" s="469"/>
      <c r="AB283" s="469"/>
      <c r="AC283" s="469"/>
      <c r="AD283" s="469"/>
      <c r="AE283" s="469"/>
      <c r="AF283" s="469"/>
    </row>
    <row r="284" spans="1:32" s="22" customFormat="1" ht="12" customHeight="1" x14ac:dyDescent="0.25">
      <c r="B284" s="469"/>
      <c r="C284" s="469"/>
      <c r="D284" s="469"/>
      <c r="E284" s="469"/>
      <c r="F284" s="469"/>
      <c r="G284" s="469"/>
      <c r="H284" s="469"/>
      <c r="I284" s="469"/>
      <c r="J284" s="469"/>
      <c r="K284" s="469"/>
      <c r="L284" s="469"/>
      <c r="M284" s="469"/>
      <c r="N284" s="469"/>
      <c r="O284" s="469"/>
      <c r="P284" s="469"/>
      <c r="Q284" s="469"/>
      <c r="R284" s="469"/>
      <c r="S284" s="469"/>
      <c r="T284" s="469"/>
      <c r="U284" s="469"/>
      <c r="V284" s="469"/>
      <c r="W284" s="469"/>
      <c r="X284" s="469"/>
      <c r="Y284" s="469"/>
      <c r="Z284" s="469"/>
      <c r="AA284" s="469"/>
      <c r="AB284" s="469"/>
      <c r="AC284" s="469"/>
      <c r="AD284" s="469"/>
      <c r="AE284" s="469"/>
      <c r="AF284" s="469"/>
    </row>
    <row r="285" spans="1:32" s="22" customFormat="1" ht="7.5" customHeight="1" x14ac:dyDescent="0.25">
      <c r="B285" s="469"/>
      <c r="C285" s="469"/>
      <c r="D285" s="469"/>
      <c r="E285" s="469"/>
      <c r="F285" s="469"/>
      <c r="G285" s="469"/>
      <c r="H285" s="469"/>
      <c r="I285" s="469"/>
      <c r="J285" s="469"/>
      <c r="K285" s="469"/>
      <c r="L285" s="469"/>
      <c r="M285" s="469"/>
      <c r="N285" s="469"/>
      <c r="O285" s="469"/>
      <c r="P285" s="469"/>
      <c r="Q285" s="469"/>
      <c r="R285" s="469"/>
      <c r="S285" s="469"/>
      <c r="T285" s="469"/>
      <c r="U285" s="469"/>
      <c r="V285" s="469"/>
      <c r="W285" s="469"/>
      <c r="X285" s="469"/>
      <c r="Y285" s="469"/>
      <c r="Z285" s="469"/>
      <c r="AA285" s="469"/>
      <c r="AB285" s="469"/>
      <c r="AC285" s="469"/>
      <c r="AD285" s="469"/>
      <c r="AE285" s="469"/>
      <c r="AF285" s="469"/>
    </row>
    <row r="286" spans="1:32" ht="3.75" customHeight="1" x14ac:dyDescent="0.25"/>
    <row r="287" spans="1:32" ht="20.25" customHeight="1" x14ac:dyDescent="0.25">
      <c r="A287" s="78">
        <f>+A279+1</f>
        <v>2</v>
      </c>
      <c r="B287" s="469" t="s">
        <v>720</v>
      </c>
      <c r="C287" s="469"/>
      <c r="D287" s="469"/>
      <c r="E287" s="469"/>
      <c r="F287" s="469"/>
      <c r="G287" s="469"/>
      <c r="H287" s="469"/>
      <c r="I287" s="469"/>
      <c r="J287" s="469"/>
      <c r="K287" s="469"/>
      <c r="L287" s="469"/>
      <c r="M287" s="469"/>
      <c r="N287" s="469"/>
      <c r="O287" s="469"/>
      <c r="P287" s="469"/>
      <c r="Q287" s="469"/>
      <c r="R287" s="469"/>
      <c r="S287" s="469"/>
      <c r="T287" s="469"/>
      <c r="U287" s="469"/>
      <c r="V287" s="469"/>
      <c r="W287" s="469"/>
      <c r="X287" s="469"/>
      <c r="Y287" s="469"/>
      <c r="Z287" s="469"/>
      <c r="AA287" s="469"/>
      <c r="AB287" s="469"/>
      <c r="AC287" s="469"/>
      <c r="AD287" s="469"/>
      <c r="AE287" s="469"/>
      <c r="AF287" s="469"/>
    </row>
    <row r="288" spans="1:32" ht="16.5" customHeight="1" x14ac:dyDescent="0.25">
      <c r="B288" s="469"/>
      <c r="C288" s="469"/>
      <c r="D288" s="469"/>
      <c r="E288" s="469"/>
      <c r="F288" s="469"/>
      <c r="G288" s="469"/>
      <c r="H288" s="469"/>
      <c r="I288" s="469"/>
      <c r="J288" s="469"/>
      <c r="K288" s="469"/>
      <c r="L288" s="469"/>
      <c r="M288" s="469"/>
      <c r="N288" s="469"/>
      <c r="O288" s="469"/>
      <c r="P288" s="469"/>
      <c r="Q288" s="469"/>
      <c r="R288" s="469"/>
      <c r="S288" s="469"/>
      <c r="T288" s="469"/>
      <c r="U288" s="469"/>
      <c r="V288" s="469"/>
      <c r="W288" s="469"/>
      <c r="X288" s="469"/>
      <c r="Y288" s="469"/>
      <c r="Z288" s="469"/>
      <c r="AA288" s="469"/>
      <c r="AB288" s="469"/>
      <c r="AC288" s="469"/>
      <c r="AD288" s="469"/>
      <c r="AE288" s="469"/>
      <c r="AF288" s="469"/>
    </row>
    <row r="289" spans="1:32" ht="18" customHeight="1" x14ac:dyDescent="0.25">
      <c r="B289" s="469"/>
      <c r="C289" s="469"/>
      <c r="D289" s="469"/>
      <c r="E289" s="469"/>
      <c r="F289" s="469"/>
      <c r="G289" s="469"/>
      <c r="H289" s="469"/>
      <c r="I289" s="469"/>
      <c r="J289" s="469"/>
      <c r="K289" s="469"/>
      <c r="L289" s="469"/>
      <c r="M289" s="469"/>
      <c r="N289" s="469"/>
      <c r="O289" s="469"/>
      <c r="P289" s="469"/>
      <c r="Q289" s="469"/>
      <c r="R289" s="469"/>
      <c r="S289" s="469"/>
      <c r="T289" s="469"/>
      <c r="U289" s="469"/>
      <c r="V289" s="469"/>
      <c r="W289" s="469"/>
      <c r="X289" s="469"/>
      <c r="Y289" s="469"/>
      <c r="Z289" s="469"/>
      <c r="AA289" s="469"/>
      <c r="AB289" s="469"/>
      <c r="AC289" s="469"/>
      <c r="AD289" s="469"/>
      <c r="AE289" s="469"/>
      <c r="AF289" s="469"/>
    </row>
    <row r="290" spans="1:32" ht="3.75" customHeight="1" x14ac:dyDescent="0.25"/>
    <row r="291" spans="1:32" ht="12.75" customHeight="1" x14ac:dyDescent="0.25">
      <c r="A291" s="21">
        <v>3</v>
      </c>
      <c r="B291" s="470" t="s">
        <v>514</v>
      </c>
      <c r="C291" s="470"/>
      <c r="D291" s="470"/>
      <c r="E291" s="470"/>
      <c r="F291" s="470"/>
      <c r="G291" s="470"/>
      <c r="H291" s="470"/>
      <c r="I291" s="470"/>
      <c r="J291" s="470"/>
      <c r="K291" s="470"/>
      <c r="L291" s="470"/>
      <c r="M291" s="470"/>
      <c r="N291" s="470"/>
      <c r="O291" s="470"/>
      <c r="P291" s="470"/>
      <c r="Q291" s="470"/>
      <c r="R291" s="470"/>
      <c r="S291" s="470"/>
      <c r="T291" s="470"/>
      <c r="U291" s="470"/>
      <c r="V291" s="470"/>
      <c r="W291" s="470"/>
      <c r="X291" s="470"/>
      <c r="Y291" s="470"/>
      <c r="Z291" s="470"/>
      <c r="AA291" s="470"/>
      <c r="AB291" s="470"/>
      <c r="AC291" s="470"/>
      <c r="AD291" s="470"/>
      <c r="AE291" s="470"/>
      <c r="AF291" s="470"/>
    </row>
    <row r="292" spans="1:32" ht="3.75" customHeight="1" x14ac:dyDescent="0.25"/>
    <row r="293" spans="1:32" ht="14.25" customHeight="1" x14ac:dyDescent="0.25">
      <c r="D293" s="486" t="s">
        <v>515</v>
      </c>
      <c r="E293" s="486"/>
      <c r="F293" s="486"/>
      <c r="G293" s="486"/>
      <c r="H293" s="486"/>
      <c r="I293" s="486"/>
      <c r="J293" s="486"/>
      <c r="K293" s="486"/>
      <c r="L293" s="486"/>
      <c r="M293" s="486"/>
      <c r="N293" s="486"/>
      <c r="O293" s="486"/>
      <c r="P293" s="486"/>
      <c r="Q293" s="486"/>
      <c r="R293" s="486"/>
      <c r="S293" s="486"/>
      <c r="T293" s="486"/>
      <c r="U293" s="486"/>
      <c r="V293" s="486"/>
      <c r="W293" s="486"/>
      <c r="X293" s="486"/>
      <c r="Y293" s="486"/>
      <c r="Z293" s="486"/>
      <c r="AA293" s="486"/>
      <c r="AB293" s="486"/>
      <c r="AC293" s="486"/>
    </row>
    <row r="294" spans="1:32" ht="3.75" customHeight="1" x14ac:dyDescent="0.25"/>
    <row r="295" spans="1:32" ht="11.25" customHeight="1" x14ac:dyDescent="0.25">
      <c r="B295" s="469" t="s">
        <v>516</v>
      </c>
      <c r="C295" s="469"/>
      <c r="D295" s="469"/>
      <c r="E295" s="469"/>
      <c r="F295" s="469"/>
      <c r="G295" s="469"/>
      <c r="H295" s="469"/>
      <c r="I295" s="469"/>
      <c r="J295" s="469"/>
      <c r="K295" s="469"/>
      <c r="L295" s="469"/>
      <c r="M295" s="469"/>
      <c r="N295" s="469"/>
      <c r="O295" s="469"/>
      <c r="P295" s="469"/>
      <c r="Q295" s="469"/>
      <c r="R295" s="469"/>
      <c r="S295" s="469"/>
      <c r="T295" s="469"/>
      <c r="U295" s="469"/>
      <c r="V295" s="469"/>
      <c r="W295" s="469"/>
      <c r="X295" s="469"/>
      <c r="Y295" s="469"/>
      <c r="Z295" s="469"/>
      <c r="AA295" s="469"/>
      <c r="AB295" s="469"/>
      <c r="AC295" s="469"/>
      <c r="AD295" s="469"/>
      <c r="AE295" s="469"/>
      <c r="AF295" s="469"/>
    </row>
    <row r="296" spans="1:32" ht="10.5" customHeight="1" x14ac:dyDescent="0.25">
      <c r="B296" s="469"/>
      <c r="C296" s="469"/>
      <c r="D296" s="469"/>
      <c r="E296" s="469"/>
      <c r="F296" s="469"/>
      <c r="G296" s="469"/>
      <c r="H296" s="469"/>
      <c r="I296" s="469"/>
      <c r="J296" s="469"/>
      <c r="K296" s="469"/>
      <c r="L296" s="469"/>
      <c r="M296" s="469"/>
      <c r="N296" s="469"/>
      <c r="O296" s="469"/>
      <c r="P296" s="469"/>
      <c r="Q296" s="469"/>
      <c r="R296" s="469"/>
      <c r="S296" s="469"/>
      <c r="T296" s="469"/>
      <c r="U296" s="469"/>
      <c r="V296" s="469"/>
      <c r="W296" s="469"/>
      <c r="X296" s="469"/>
      <c r="Y296" s="469"/>
      <c r="Z296" s="469"/>
      <c r="AA296" s="469"/>
      <c r="AB296" s="469"/>
      <c r="AC296" s="469"/>
      <c r="AD296" s="469"/>
      <c r="AE296" s="469"/>
      <c r="AF296" s="469"/>
    </row>
    <row r="297" spans="1:32" ht="12.75" customHeight="1" x14ac:dyDescent="0.25">
      <c r="B297" s="469"/>
      <c r="C297" s="469"/>
      <c r="D297" s="469"/>
      <c r="E297" s="469"/>
      <c r="F297" s="469"/>
      <c r="G297" s="469"/>
      <c r="H297" s="469"/>
      <c r="I297" s="469"/>
      <c r="J297" s="469"/>
      <c r="K297" s="469"/>
      <c r="L297" s="469"/>
      <c r="M297" s="469"/>
      <c r="N297" s="469"/>
      <c r="O297" s="469"/>
      <c r="P297" s="469"/>
      <c r="Q297" s="469"/>
      <c r="R297" s="469"/>
      <c r="S297" s="469"/>
      <c r="T297" s="469"/>
      <c r="U297" s="469"/>
      <c r="V297" s="469"/>
      <c r="W297" s="469"/>
      <c r="X297" s="469"/>
      <c r="Y297" s="469"/>
      <c r="Z297" s="469"/>
      <c r="AA297" s="469"/>
      <c r="AB297" s="469"/>
      <c r="AC297" s="469"/>
      <c r="AD297" s="469"/>
      <c r="AE297" s="469"/>
      <c r="AF297" s="469"/>
    </row>
    <row r="298" spans="1:32" ht="12.75" customHeight="1" x14ac:dyDescent="0.25">
      <c r="B298" s="469"/>
      <c r="C298" s="469"/>
      <c r="D298" s="469"/>
      <c r="E298" s="469"/>
      <c r="F298" s="469"/>
      <c r="G298" s="469"/>
      <c r="H298" s="469"/>
      <c r="I298" s="469"/>
      <c r="J298" s="469"/>
      <c r="K298" s="469"/>
      <c r="L298" s="469"/>
      <c r="M298" s="469"/>
      <c r="N298" s="469"/>
      <c r="O298" s="469"/>
      <c r="P298" s="469"/>
      <c r="Q298" s="469"/>
      <c r="R298" s="469"/>
      <c r="S298" s="469"/>
      <c r="T298" s="469"/>
      <c r="U298" s="469"/>
      <c r="V298" s="469"/>
      <c r="W298" s="469"/>
      <c r="X298" s="469"/>
      <c r="Y298" s="469"/>
      <c r="Z298" s="469"/>
      <c r="AA298" s="469"/>
      <c r="AB298" s="469"/>
      <c r="AC298" s="469"/>
      <c r="AD298" s="469"/>
      <c r="AE298" s="469"/>
      <c r="AF298" s="469"/>
    </row>
    <row r="299" spans="1:32" ht="3.75" customHeight="1" x14ac:dyDescent="0.25"/>
    <row r="300" spans="1:32" ht="14.25" customHeight="1" x14ac:dyDescent="0.25">
      <c r="A300" s="58">
        <v>1</v>
      </c>
      <c r="B300" s="182" t="s">
        <v>517</v>
      </c>
      <c r="C300" s="182"/>
      <c r="D300" s="182"/>
      <c r="E300" s="182"/>
      <c r="F300" s="182"/>
      <c r="G300" s="182"/>
      <c r="H300" s="182"/>
    </row>
    <row r="301" spans="1:32" ht="14.25" customHeight="1" x14ac:dyDescent="0.25">
      <c r="B301" s="487" t="s">
        <v>518</v>
      </c>
      <c r="C301" s="487"/>
      <c r="D301" s="488"/>
      <c r="E301" s="488"/>
      <c r="F301" s="488"/>
      <c r="G301" s="488"/>
      <c r="H301" s="488"/>
      <c r="I301" s="488"/>
      <c r="J301" s="488"/>
      <c r="K301" s="488"/>
    </row>
    <row r="302" spans="1:32" ht="11.25" customHeight="1" x14ac:dyDescent="0.25">
      <c r="B302" s="471">
        <f>+A300+0.01</f>
        <v>1.01</v>
      </c>
      <c r="C302" s="471"/>
      <c r="D302" s="472" t="s">
        <v>519</v>
      </c>
      <c r="E302" s="472"/>
      <c r="F302" s="472"/>
      <c r="G302" s="472"/>
      <c r="H302" s="472"/>
      <c r="I302" s="472"/>
      <c r="J302" s="472"/>
      <c r="K302" s="472"/>
      <c r="L302" s="472"/>
      <c r="M302" s="472"/>
      <c r="N302" s="472"/>
      <c r="O302" s="472"/>
      <c r="P302" s="472"/>
      <c r="Q302" s="472"/>
      <c r="R302" s="472"/>
      <c r="S302" s="472"/>
      <c r="T302" s="82"/>
      <c r="U302" s="82"/>
      <c r="V302" s="82"/>
      <c r="W302" s="82"/>
      <c r="X302" s="82"/>
      <c r="Y302" s="82"/>
      <c r="Z302" s="82"/>
      <c r="AA302" s="82"/>
      <c r="AB302" s="82"/>
    </row>
    <row r="303" spans="1:32" ht="11.25" customHeight="1" x14ac:dyDescent="0.25">
      <c r="B303" s="471">
        <f>+B302+0.01</f>
        <v>1.02</v>
      </c>
      <c r="C303" s="471"/>
      <c r="D303" s="481" t="s">
        <v>520</v>
      </c>
      <c r="E303" s="481"/>
      <c r="F303" s="481"/>
      <c r="G303" s="481"/>
      <c r="H303" s="481"/>
      <c r="I303" s="481"/>
      <c r="J303" s="481"/>
      <c r="K303" s="481"/>
      <c r="L303" s="481"/>
      <c r="M303" s="481"/>
      <c r="N303" s="481"/>
      <c r="O303" s="481"/>
      <c r="P303" s="481"/>
      <c r="Q303" s="481"/>
      <c r="R303" s="481"/>
      <c r="S303" s="481"/>
      <c r="T303" s="82"/>
      <c r="U303" s="82"/>
      <c r="V303" s="82"/>
      <c r="W303" s="82"/>
      <c r="X303" s="82"/>
      <c r="Y303" s="82"/>
      <c r="Z303" s="82"/>
      <c r="AA303" s="82"/>
      <c r="AB303" s="82"/>
    </row>
    <row r="304" spans="1:32" ht="11.25" customHeight="1" x14ac:dyDescent="0.25">
      <c r="B304" s="471">
        <f>+B303+0.01</f>
        <v>1.03</v>
      </c>
      <c r="C304" s="471"/>
      <c r="D304" s="472" t="s">
        <v>521</v>
      </c>
      <c r="E304" s="472"/>
      <c r="F304" s="472"/>
      <c r="G304" s="472"/>
      <c r="H304" s="472"/>
      <c r="I304" s="472"/>
      <c r="J304" s="472"/>
      <c r="K304" s="472"/>
      <c r="L304" s="472"/>
      <c r="M304" s="472"/>
      <c r="N304" s="472"/>
      <c r="O304" s="472"/>
      <c r="P304" s="472"/>
      <c r="Q304" s="472"/>
      <c r="R304" s="472"/>
      <c r="S304" s="472"/>
      <c r="T304" s="472"/>
      <c r="U304" s="472"/>
      <c r="V304" s="472"/>
      <c r="W304" s="472"/>
      <c r="X304" s="472"/>
      <c r="Y304" s="472"/>
      <c r="Z304" s="472"/>
      <c r="AA304" s="472"/>
      <c r="AB304" s="472"/>
    </row>
    <row r="305" spans="1:32" ht="3.75" customHeight="1" x14ac:dyDescent="0.25"/>
    <row r="306" spans="1:32" ht="13.5" customHeight="1" x14ac:dyDescent="0.25">
      <c r="A306" s="58">
        <f>+A300+1</f>
        <v>2</v>
      </c>
      <c r="B306" s="182" t="s">
        <v>522</v>
      </c>
      <c r="C306" s="182"/>
      <c r="D306" s="182"/>
      <c r="E306" s="182"/>
      <c r="F306" s="182"/>
      <c r="G306" s="182"/>
      <c r="H306" s="182"/>
      <c r="I306" s="182"/>
      <c r="J306" s="182"/>
    </row>
    <row r="307" spans="1:32" ht="13.5" customHeight="1" x14ac:dyDescent="0.25">
      <c r="B307" s="482" t="s">
        <v>679</v>
      </c>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c r="AE307" s="482"/>
      <c r="AF307" s="482"/>
    </row>
    <row r="308" spans="1:32" ht="11.25" customHeight="1" thickBot="1" x14ac:dyDescent="0.3">
      <c r="B308" s="483"/>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483"/>
      <c r="AF308" s="483"/>
    </row>
    <row r="309" spans="1:32" ht="13.5" customHeight="1" x14ac:dyDescent="0.25">
      <c r="B309" s="473">
        <f>+A306+0.01</f>
        <v>2.0099999999999998</v>
      </c>
      <c r="C309" s="474"/>
      <c r="D309" s="476" t="s">
        <v>721</v>
      </c>
      <c r="E309" s="476"/>
      <c r="F309" s="476"/>
      <c r="G309" s="476"/>
      <c r="H309" s="476"/>
      <c r="I309" s="476"/>
      <c r="J309" s="476"/>
      <c r="K309" s="476"/>
      <c r="L309" s="476"/>
      <c r="M309" s="476"/>
      <c r="N309" s="476"/>
      <c r="O309" s="476"/>
      <c r="P309" s="476"/>
      <c r="Q309" s="476"/>
      <c r="R309" s="476"/>
      <c r="S309" s="476"/>
      <c r="T309" s="476"/>
      <c r="U309" s="476"/>
      <c r="V309" s="476"/>
      <c r="W309" s="476"/>
      <c r="X309" s="476"/>
      <c r="Y309" s="476"/>
      <c r="Z309" s="476"/>
      <c r="AA309" s="476"/>
      <c r="AB309" s="476"/>
      <c r="AC309" s="476"/>
      <c r="AD309" s="476"/>
      <c r="AE309" s="476"/>
      <c r="AF309" s="477"/>
    </row>
    <row r="310" spans="1:32" ht="9.75" customHeight="1" thickBot="1" x14ac:dyDescent="0.3">
      <c r="B310" s="484"/>
      <c r="C310" s="485"/>
      <c r="D310" s="465"/>
      <c r="E310" s="465"/>
      <c r="F310" s="465"/>
      <c r="G310" s="465"/>
      <c r="H310" s="465"/>
      <c r="I310" s="465"/>
      <c r="J310" s="465"/>
      <c r="K310" s="465"/>
      <c r="L310" s="465"/>
      <c r="M310" s="465"/>
      <c r="N310" s="465"/>
      <c r="O310" s="465"/>
      <c r="P310" s="465"/>
      <c r="Q310" s="465"/>
      <c r="R310" s="465"/>
      <c r="S310" s="465"/>
      <c r="T310" s="465"/>
      <c r="U310" s="465"/>
      <c r="V310" s="465"/>
      <c r="W310" s="465"/>
      <c r="X310" s="465"/>
      <c r="Y310" s="465"/>
      <c r="Z310" s="465"/>
      <c r="AA310" s="465"/>
      <c r="AB310" s="465"/>
      <c r="AC310" s="465"/>
      <c r="AD310" s="465"/>
      <c r="AE310" s="465"/>
      <c r="AF310" s="466"/>
    </row>
    <row r="311" spans="1:32" ht="13.5" customHeight="1" x14ac:dyDescent="0.25">
      <c r="B311" s="473">
        <f>+B309+0.01</f>
        <v>2.0199999999999996</v>
      </c>
      <c r="C311" s="474"/>
      <c r="D311" s="476" t="s">
        <v>722</v>
      </c>
      <c r="E311" s="476"/>
      <c r="F311" s="476"/>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476"/>
      <c r="AE311" s="476"/>
      <c r="AF311" s="477"/>
    </row>
    <row r="312" spans="1:32" ht="13.5" customHeight="1" x14ac:dyDescent="0.25">
      <c r="B312" s="475"/>
      <c r="C312" s="308"/>
      <c r="D312" s="469"/>
      <c r="E312" s="469"/>
      <c r="F312" s="469"/>
      <c r="G312" s="469"/>
      <c r="H312" s="469"/>
      <c r="I312" s="469"/>
      <c r="J312" s="469"/>
      <c r="K312" s="469"/>
      <c r="L312" s="469"/>
      <c r="M312" s="469"/>
      <c r="N312" s="469"/>
      <c r="O312" s="469"/>
      <c r="P312" s="469"/>
      <c r="Q312" s="469"/>
      <c r="R312" s="469"/>
      <c r="S312" s="469"/>
      <c r="T312" s="469"/>
      <c r="U312" s="469"/>
      <c r="V312" s="469"/>
      <c r="W312" s="469"/>
      <c r="X312" s="469"/>
      <c r="Y312" s="469"/>
      <c r="Z312" s="469"/>
      <c r="AA312" s="469"/>
      <c r="AB312" s="469"/>
      <c r="AC312" s="469"/>
      <c r="AD312" s="469"/>
      <c r="AE312" s="469"/>
      <c r="AF312" s="478"/>
    </row>
    <row r="313" spans="1:32" ht="13.5" customHeight="1" x14ac:dyDescent="0.25">
      <c r="B313" s="475"/>
      <c r="C313" s="308"/>
      <c r="D313" s="469"/>
      <c r="E313" s="469"/>
      <c r="F313" s="469"/>
      <c r="G313" s="469"/>
      <c r="H313" s="469"/>
      <c r="I313" s="469"/>
      <c r="J313" s="469"/>
      <c r="K313" s="469"/>
      <c r="L313" s="469"/>
      <c r="M313" s="469"/>
      <c r="N313" s="469"/>
      <c r="O313" s="469"/>
      <c r="P313" s="469"/>
      <c r="Q313" s="469"/>
      <c r="R313" s="469"/>
      <c r="S313" s="469"/>
      <c r="T313" s="469"/>
      <c r="U313" s="469"/>
      <c r="V313" s="469"/>
      <c r="W313" s="469"/>
      <c r="X313" s="469"/>
      <c r="Y313" s="469"/>
      <c r="Z313" s="469"/>
      <c r="AA313" s="469"/>
      <c r="AB313" s="469"/>
      <c r="AC313" s="469"/>
      <c r="AD313" s="469"/>
      <c r="AE313" s="469"/>
      <c r="AF313" s="478"/>
    </row>
    <row r="314" spans="1:32" ht="13.5" customHeight="1" x14ac:dyDescent="0.25">
      <c r="B314" s="475"/>
      <c r="C314" s="308"/>
      <c r="D314" s="469"/>
      <c r="E314" s="469"/>
      <c r="F314" s="469"/>
      <c r="G314" s="469"/>
      <c r="H314" s="469"/>
      <c r="I314" s="469"/>
      <c r="J314" s="469"/>
      <c r="K314" s="469"/>
      <c r="L314" s="469"/>
      <c r="M314" s="469"/>
      <c r="N314" s="469"/>
      <c r="O314" s="469"/>
      <c r="P314" s="469"/>
      <c r="Q314" s="469"/>
      <c r="R314" s="469"/>
      <c r="S314" s="469"/>
      <c r="T314" s="469"/>
      <c r="U314" s="469"/>
      <c r="V314" s="469"/>
      <c r="W314" s="469"/>
      <c r="X314" s="469"/>
      <c r="Y314" s="469"/>
      <c r="Z314" s="469"/>
      <c r="AA314" s="469"/>
      <c r="AB314" s="469"/>
      <c r="AC314" s="469"/>
      <c r="AD314" s="469"/>
      <c r="AE314" s="469"/>
      <c r="AF314" s="478"/>
    </row>
    <row r="315" spans="1:32" ht="13.5" customHeight="1" x14ac:dyDescent="0.25">
      <c r="B315" s="475"/>
      <c r="C315" s="308"/>
      <c r="D315" s="469"/>
      <c r="E315" s="469"/>
      <c r="F315" s="469"/>
      <c r="G315" s="469"/>
      <c r="H315" s="469"/>
      <c r="I315" s="469"/>
      <c r="J315" s="469"/>
      <c r="K315" s="469"/>
      <c r="L315" s="469"/>
      <c r="M315" s="469"/>
      <c r="N315" s="469"/>
      <c r="O315" s="469"/>
      <c r="P315" s="469"/>
      <c r="Q315" s="469"/>
      <c r="R315" s="469"/>
      <c r="S315" s="469"/>
      <c r="T315" s="469"/>
      <c r="U315" s="469"/>
      <c r="V315" s="469"/>
      <c r="W315" s="469"/>
      <c r="X315" s="469"/>
      <c r="Y315" s="469"/>
      <c r="Z315" s="469"/>
      <c r="AA315" s="469"/>
      <c r="AB315" s="469"/>
      <c r="AC315" s="469"/>
      <c r="AD315" s="469"/>
      <c r="AE315" s="469"/>
      <c r="AF315" s="478"/>
    </row>
    <row r="316" spans="1:32" ht="11.25" customHeight="1" x14ac:dyDescent="0.25">
      <c r="B316" s="475"/>
      <c r="C316" s="308"/>
      <c r="D316" s="469"/>
      <c r="E316" s="469"/>
      <c r="F316" s="469"/>
      <c r="G316" s="469"/>
      <c r="H316" s="469"/>
      <c r="I316" s="469"/>
      <c r="J316" s="469"/>
      <c r="K316" s="469"/>
      <c r="L316" s="469"/>
      <c r="M316" s="469"/>
      <c r="N316" s="469"/>
      <c r="O316" s="469"/>
      <c r="P316" s="469"/>
      <c r="Q316" s="469"/>
      <c r="R316" s="469"/>
      <c r="S316" s="469"/>
      <c r="T316" s="469"/>
      <c r="U316" s="469"/>
      <c r="V316" s="469"/>
      <c r="W316" s="469"/>
      <c r="X316" s="469"/>
      <c r="Y316" s="469"/>
      <c r="Z316" s="469"/>
      <c r="AA316" s="469"/>
      <c r="AB316" s="469"/>
      <c r="AC316" s="469"/>
      <c r="AD316" s="469"/>
      <c r="AE316" s="469"/>
      <c r="AF316" s="478"/>
    </row>
    <row r="317" spans="1:32" ht="3.75" customHeight="1" x14ac:dyDescent="0.25"/>
    <row r="318" spans="1:32" ht="12.75" customHeight="1" thickBot="1" x14ac:dyDescent="0.3">
      <c r="A318" s="58">
        <f>+A306+1</f>
        <v>3</v>
      </c>
      <c r="B318" s="182" t="s">
        <v>523</v>
      </c>
      <c r="C318" s="182"/>
      <c r="D318" s="182"/>
      <c r="E318" s="182"/>
      <c r="F318" s="182"/>
      <c r="G318" s="182"/>
      <c r="H318" s="182"/>
      <c r="I318" s="182"/>
      <c r="J318" s="182"/>
      <c r="K318" s="182"/>
      <c r="L318" s="182"/>
      <c r="M318" s="182"/>
      <c r="N318" s="182"/>
      <c r="O318" s="182"/>
      <c r="P318" s="182"/>
    </row>
    <row r="319" spans="1:32" ht="11.25" customHeight="1" x14ac:dyDescent="0.25">
      <c r="B319" s="459">
        <f>+A318+0.01</f>
        <v>3.01</v>
      </c>
      <c r="C319" s="460"/>
      <c r="D319" s="463" t="s">
        <v>524</v>
      </c>
      <c r="E319" s="463"/>
      <c r="F319" s="463"/>
      <c r="G319" s="463"/>
      <c r="H319" s="463"/>
      <c r="I319" s="476" t="s">
        <v>525</v>
      </c>
      <c r="J319" s="476"/>
      <c r="K319" s="476"/>
      <c r="L319" s="476"/>
      <c r="M319" s="476"/>
      <c r="N319" s="476"/>
      <c r="O319" s="476"/>
      <c r="P319" s="476"/>
      <c r="Q319" s="476"/>
      <c r="R319" s="476"/>
      <c r="S319" s="476"/>
      <c r="T319" s="476"/>
      <c r="U319" s="477"/>
      <c r="V319" s="80"/>
    </row>
    <row r="320" spans="1:32" ht="11.25" customHeight="1" x14ac:dyDescent="0.25">
      <c r="B320" s="479"/>
      <c r="C320" s="188"/>
      <c r="D320" s="480"/>
      <c r="E320" s="480"/>
      <c r="F320" s="480"/>
      <c r="G320" s="480"/>
      <c r="H320" s="480"/>
      <c r="I320" s="469" t="s">
        <v>526</v>
      </c>
      <c r="J320" s="469"/>
      <c r="K320" s="469"/>
      <c r="L320" s="469"/>
      <c r="M320" s="469"/>
      <c r="N320" s="469"/>
      <c r="O320" s="469"/>
      <c r="P320" s="469"/>
      <c r="Q320" s="469"/>
      <c r="R320" s="469"/>
      <c r="S320" s="469"/>
      <c r="T320" s="469"/>
      <c r="U320" s="478"/>
    </row>
    <row r="321" spans="1:32" ht="11.25" customHeight="1" thickBot="1" x14ac:dyDescent="0.3">
      <c r="B321" s="461"/>
      <c r="C321" s="462"/>
      <c r="D321" s="464"/>
      <c r="E321" s="464"/>
      <c r="F321" s="464"/>
      <c r="G321" s="464"/>
      <c r="H321" s="464"/>
      <c r="I321" s="465" t="s">
        <v>527</v>
      </c>
      <c r="J321" s="465"/>
      <c r="K321" s="465"/>
      <c r="L321" s="465"/>
      <c r="M321" s="465"/>
      <c r="N321" s="465"/>
      <c r="O321" s="465"/>
      <c r="P321" s="465"/>
      <c r="Q321" s="465"/>
      <c r="R321" s="465"/>
      <c r="S321" s="465"/>
      <c r="T321" s="465"/>
      <c r="U321" s="466"/>
    </row>
    <row r="322" spans="1:32" ht="11.25" customHeight="1" x14ac:dyDescent="0.25">
      <c r="B322" s="459">
        <f>+B319+0.01</f>
        <v>3.0199999999999996</v>
      </c>
      <c r="C322" s="460"/>
      <c r="D322" s="463" t="s">
        <v>554</v>
      </c>
      <c r="E322" s="463"/>
      <c r="F322" s="463"/>
      <c r="G322" s="463"/>
      <c r="H322" s="463"/>
      <c r="I322" s="476" t="s">
        <v>528</v>
      </c>
      <c r="J322" s="476"/>
      <c r="K322" s="476"/>
      <c r="L322" s="476"/>
      <c r="M322" s="476"/>
      <c r="N322" s="476"/>
      <c r="O322" s="476"/>
      <c r="P322" s="476"/>
      <c r="Q322" s="476"/>
      <c r="R322" s="476"/>
      <c r="S322" s="476"/>
      <c r="T322" s="476"/>
      <c r="U322" s="477"/>
    </row>
    <row r="323" spans="1:32" ht="11.25" customHeight="1" thickBot="1" x14ac:dyDescent="0.3">
      <c r="B323" s="461"/>
      <c r="C323" s="462"/>
      <c r="D323" s="464"/>
      <c r="E323" s="464"/>
      <c r="F323" s="464"/>
      <c r="G323" s="464"/>
      <c r="H323" s="464"/>
      <c r="I323" s="465" t="s">
        <v>529</v>
      </c>
      <c r="J323" s="465"/>
      <c r="K323" s="465"/>
      <c r="L323" s="465"/>
      <c r="M323" s="465"/>
      <c r="N323" s="465"/>
      <c r="O323" s="465"/>
      <c r="P323" s="465"/>
      <c r="Q323" s="465"/>
      <c r="R323" s="465"/>
      <c r="S323" s="465"/>
      <c r="T323" s="465"/>
      <c r="U323" s="466"/>
    </row>
    <row r="324" spans="1:32" ht="3.75" customHeight="1" x14ac:dyDescent="0.25"/>
    <row r="325" spans="1:32" ht="12" customHeight="1" x14ac:dyDescent="0.25">
      <c r="A325" s="58">
        <f>+A318+1</f>
        <v>4</v>
      </c>
      <c r="B325" s="182" t="s">
        <v>530</v>
      </c>
      <c r="C325" s="182"/>
      <c r="D325" s="182"/>
      <c r="E325" s="182"/>
      <c r="F325" s="182"/>
      <c r="G325" s="182"/>
      <c r="H325" s="182"/>
      <c r="I325" s="182"/>
      <c r="J325" s="182"/>
      <c r="K325" s="182"/>
      <c r="L325" s="182"/>
      <c r="M325" s="182"/>
      <c r="N325" s="182"/>
      <c r="O325" s="182"/>
      <c r="P325" s="182"/>
      <c r="Q325" s="182"/>
      <c r="R325" s="182"/>
      <c r="S325" s="182"/>
      <c r="T325" s="182"/>
      <c r="U325" s="182"/>
    </row>
    <row r="326" spans="1:32" ht="14.25" customHeight="1" x14ac:dyDescent="0.25">
      <c r="B326" s="172">
        <f>+A325+0.01</f>
        <v>4.01</v>
      </c>
      <c r="C326" s="172"/>
      <c r="D326" s="467" t="s">
        <v>681</v>
      </c>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row>
    <row r="327" spans="1:32" ht="14.25" customHeight="1" x14ac:dyDescent="0.25">
      <c r="B327" s="172"/>
      <c r="C327" s="172"/>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7"/>
      <c r="AB327" s="467"/>
      <c r="AC327" s="467"/>
      <c r="AD327" s="467"/>
      <c r="AE327" s="467"/>
      <c r="AF327" s="467"/>
    </row>
    <row r="328" spans="1:32" ht="14.25" customHeight="1" x14ac:dyDescent="0.25">
      <c r="B328" s="172"/>
      <c r="C328" s="172"/>
      <c r="D328" s="467"/>
      <c r="E328" s="467"/>
      <c r="F328" s="467"/>
      <c r="G328" s="467"/>
      <c r="H328" s="467"/>
      <c r="I328" s="467"/>
      <c r="J328" s="467"/>
      <c r="K328" s="467"/>
      <c r="L328" s="467"/>
      <c r="M328" s="467"/>
      <c r="N328" s="467"/>
      <c r="O328" s="467"/>
      <c r="P328" s="467"/>
      <c r="Q328" s="467"/>
      <c r="R328" s="467"/>
      <c r="S328" s="467"/>
      <c r="T328" s="467"/>
      <c r="U328" s="467"/>
      <c r="V328" s="467"/>
      <c r="W328" s="467"/>
      <c r="X328" s="467"/>
      <c r="Y328" s="467"/>
      <c r="Z328" s="467"/>
      <c r="AA328" s="467"/>
      <c r="AB328" s="467"/>
      <c r="AC328" s="467"/>
      <c r="AD328" s="467"/>
      <c r="AE328" s="467"/>
      <c r="AF328" s="467"/>
    </row>
    <row r="329" spans="1:32" ht="14.25" customHeight="1" x14ac:dyDescent="0.25">
      <c r="B329" s="172"/>
      <c r="C329" s="172"/>
      <c r="D329" s="467"/>
      <c r="E329" s="467"/>
      <c r="F329" s="467"/>
      <c r="G329" s="467"/>
      <c r="H329" s="467"/>
      <c r="I329" s="467"/>
      <c r="J329" s="467"/>
      <c r="K329" s="467"/>
      <c r="L329" s="467"/>
      <c r="M329" s="467"/>
      <c r="N329" s="467"/>
      <c r="O329" s="467"/>
      <c r="P329" s="467"/>
      <c r="Q329" s="467"/>
      <c r="R329" s="467"/>
      <c r="S329" s="467"/>
      <c r="T329" s="467"/>
      <c r="U329" s="467"/>
      <c r="V329" s="467"/>
      <c r="W329" s="467"/>
      <c r="X329" s="467"/>
      <c r="Y329" s="467"/>
      <c r="Z329" s="467"/>
      <c r="AA329" s="467"/>
      <c r="AB329" s="467"/>
      <c r="AC329" s="467"/>
      <c r="AD329" s="467"/>
      <c r="AE329" s="467"/>
      <c r="AF329" s="467"/>
    </row>
    <row r="330" spans="1:32" ht="14.25" customHeight="1" x14ac:dyDescent="0.25">
      <c r="B330" s="172"/>
      <c r="C330" s="172"/>
      <c r="D330" s="467"/>
      <c r="E330" s="467"/>
      <c r="F330" s="467"/>
      <c r="G330" s="467"/>
      <c r="H330" s="467"/>
      <c r="I330" s="467"/>
      <c r="J330" s="467"/>
      <c r="K330" s="467"/>
      <c r="L330" s="467"/>
      <c r="M330" s="467"/>
      <c r="N330" s="467"/>
      <c r="O330" s="467"/>
      <c r="P330" s="467"/>
      <c r="Q330" s="467"/>
      <c r="R330" s="467"/>
      <c r="S330" s="467"/>
      <c r="T330" s="467"/>
      <c r="U330" s="467"/>
      <c r="V330" s="467"/>
      <c r="W330" s="467"/>
      <c r="X330" s="467"/>
      <c r="Y330" s="467"/>
      <c r="Z330" s="467"/>
      <c r="AA330" s="467"/>
      <c r="AB330" s="467"/>
      <c r="AC330" s="467"/>
      <c r="AD330" s="467"/>
      <c r="AE330" s="467"/>
      <c r="AF330" s="467"/>
    </row>
    <row r="331" spans="1:32" ht="14.25" customHeight="1" x14ac:dyDescent="0.25">
      <c r="B331" s="172"/>
      <c r="C331" s="172"/>
      <c r="D331" s="467"/>
      <c r="E331" s="467"/>
      <c r="F331" s="467"/>
      <c r="G331" s="467"/>
      <c r="H331" s="467"/>
      <c r="I331" s="467"/>
      <c r="J331" s="467"/>
      <c r="K331" s="467"/>
      <c r="L331" s="467"/>
      <c r="M331" s="467"/>
      <c r="N331" s="467"/>
      <c r="O331" s="467"/>
      <c r="P331" s="467"/>
      <c r="Q331" s="467"/>
      <c r="R331" s="467"/>
      <c r="S331" s="467"/>
      <c r="T331" s="467"/>
      <c r="U331" s="467"/>
      <c r="V331" s="467"/>
      <c r="W331" s="467"/>
      <c r="X331" s="467"/>
      <c r="Y331" s="467"/>
      <c r="Z331" s="467"/>
      <c r="AA331" s="467"/>
      <c r="AB331" s="467"/>
      <c r="AC331" s="467"/>
      <c r="AD331" s="467"/>
      <c r="AE331" s="467"/>
      <c r="AF331" s="467"/>
    </row>
    <row r="332" spans="1:32" ht="14.25" customHeight="1" x14ac:dyDescent="0.25">
      <c r="B332" s="172"/>
      <c r="C332" s="172"/>
      <c r="D332" s="467"/>
      <c r="E332" s="467"/>
      <c r="F332" s="467"/>
      <c r="G332" s="467"/>
      <c r="H332" s="467"/>
      <c r="I332" s="467"/>
      <c r="J332" s="467"/>
      <c r="K332" s="467"/>
      <c r="L332" s="467"/>
      <c r="M332" s="467"/>
      <c r="N332" s="467"/>
      <c r="O332" s="467"/>
      <c r="P332" s="467"/>
      <c r="Q332" s="467"/>
      <c r="R332" s="467"/>
      <c r="S332" s="467"/>
      <c r="T332" s="467"/>
      <c r="U332" s="467"/>
      <c r="V332" s="467"/>
      <c r="W332" s="467"/>
      <c r="X332" s="467"/>
      <c r="Y332" s="467"/>
      <c r="Z332" s="467"/>
      <c r="AA332" s="467"/>
      <c r="AB332" s="467"/>
      <c r="AC332" s="467"/>
      <c r="AD332" s="467"/>
      <c r="AE332" s="467"/>
      <c r="AF332" s="467"/>
    </row>
    <row r="333" spans="1:32" x14ac:dyDescent="0.25">
      <c r="B333" s="172"/>
      <c r="C333" s="172"/>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7"/>
      <c r="AB333" s="467"/>
      <c r="AC333" s="467"/>
      <c r="AD333" s="467"/>
      <c r="AE333" s="467"/>
      <c r="AF333" s="467"/>
    </row>
    <row r="334" spans="1:32" x14ac:dyDescent="0.25">
      <c r="B334" s="131"/>
      <c r="C334" s="131"/>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row>
    <row r="335" spans="1:32" x14ac:dyDescent="0.25">
      <c r="B335" s="131"/>
      <c r="C335" s="131"/>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row>
    <row r="336" spans="1:32" x14ac:dyDescent="0.25">
      <c r="B336" s="172">
        <f>+B326+0.01</f>
        <v>4.0199999999999996</v>
      </c>
      <c r="C336" s="172"/>
      <c r="D336" s="453" t="s">
        <v>555</v>
      </c>
      <c r="E336" s="453"/>
      <c r="F336" s="453"/>
      <c r="G336" s="453"/>
      <c r="H336" s="453"/>
      <c r="I336" s="453"/>
      <c r="J336" s="453"/>
      <c r="K336" s="453"/>
      <c r="L336" s="453"/>
      <c r="M336" s="453"/>
      <c r="N336" s="453"/>
      <c r="O336" s="453"/>
      <c r="P336" s="453"/>
      <c r="Q336" s="453"/>
      <c r="R336" s="453"/>
      <c r="S336" s="453"/>
      <c r="T336" s="453"/>
      <c r="U336" s="453"/>
      <c r="V336" s="453"/>
      <c r="W336" s="453"/>
      <c r="X336" s="453"/>
      <c r="Y336" s="453"/>
      <c r="Z336" s="453"/>
      <c r="AA336" s="453"/>
      <c r="AB336" s="453"/>
      <c r="AC336" s="453"/>
      <c r="AD336" s="453"/>
      <c r="AE336" s="453"/>
      <c r="AF336" s="453"/>
    </row>
    <row r="337" spans="1:32" x14ac:dyDescent="0.25">
      <c r="B337" s="172"/>
      <c r="C337" s="172"/>
      <c r="D337" s="453"/>
      <c r="E337" s="453"/>
      <c r="F337" s="453"/>
      <c r="G337" s="453"/>
      <c r="H337" s="453"/>
      <c r="I337" s="453"/>
      <c r="J337" s="453"/>
      <c r="K337" s="453"/>
      <c r="L337" s="453"/>
      <c r="M337" s="453"/>
      <c r="N337" s="453"/>
      <c r="O337" s="453"/>
      <c r="P337" s="453"/>
      <c r="Q337" s="453"/>
      <c r="R337" s="453"/>
      <c r="S337" s="453"/>
      <c r="T337" s="453"/>
      <c r="U337" s="453"/>
      <c r="V337" s="453"/>
      <c r="W337" s="453"/>
      <c r="X337" s="453"/>
      <c r="Y337" s="453"/>
      <c r="Z337" s="453"/>
      <c r="AA337" s="453"/>
      <c r="AB337" s="453"/>
      <c r="AC337" s="453"/>
      <c r="AD337" s="453"/>
      <c r="AE337" s="453"/>
      <c r="AF337" s="453"/>
    </row>
    <row r="338" spans="1:32" ht="4.5" customHeight="1" x14ac:dyDescent="0.25"/>
    <row r="339" spans="1:32" ht="15.75" x14ac:dyDescent="0.25">
      <c r="A339" s="58">
        <f>+A325+1</f>
        <v>5</v>
      </c>
      <c r="B339" s="182" t="s">
        <v>531</v>
      </c>
      <c r="C339" s="182"/>
      <c r="D339" s="182"/>
      <c r="E339" s="182"/>
      <c r="F339" s="182"/>
      <c r="G339" s="182"/>
      <c r="H339" s="182"/>
      <c r="I339" s="182"/>
      <c r="J339" s="182"/>
      <c r="K339" s="182"/>
      <c r="L339" s="182"/>
      <c r="M339" s="182"/>
      <c r="N339" s="182"/>
      <c r="O339" s="182"/>
      <c r="P339" s="182"/>
      <c r="Q339" s="182"/>
      <c r="R339" s="182"/>
      <c r="S339" s="182"/>
      <c r="T339" s="182"/>
      <c r="U339" s="182"/>
    </row>
    <row r="340" spans="1:32" x14ac:dyDescent="0.25">
      <c r="B340" s="456" t="s">
        <v>532</v>
      </c>
      <c r="C340" s="456"/>
      <c r="D340" s="457"/>
      <c r="E340" s="457"/>
      <c r="F340" s="457"/>
      <c r="G340" s="457"/>
      <c r="H340" s="457"/>
      <c r="I340" s="457"/>
      <c r="J340" s="457"/>
      <c r="K340" s="457"/>
      <c r="L340" s="457"/>
      <c r="M340" s="457"/>
      <c r="N340" s="457"/>
      <c r="O340" s="457"/>
      <c r="P340" s="457"/>
      <c r="Q340" s="457"/>
      <c r="R340" s="457"/>
      <c r="S340" s="457"/>
      <c r="T340" s="457"/>
      <c r="U340" s="457"/>
      <c r="V340" s="457"/>
      <c r="W340" s="457"/>
      <c r="X340" s="457"/>
      <c r="Y340" s="457"/>
      <c r="Z340" s="457"/>
    </row>
    <row r="341" spans="1:32" ht="13.5" customHeight="1" x14ac:dyDescent="0.25">
      <c r="B341" s="172">
        <f>+A339+0.01</f>
        <v>5.01</v>
      </c>
      <c r="C341" s="172"/>
      <c r="D341" s="286" t="s">
        <v>533</v>
      </c>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row>
    <row r="342" spans="1:32" ht="13.5" customHeight="1" x14ac:dyDescent="0.25">
      <c r="B342" s="172"/>
      <c r="C342" s="172"/>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row>
    <row r="343" spans="1:32" ht="12.75" customHeight="1" x14ac:dyDescent="0.25">
      <c r="B343" s="172">
        <f>+B341+0.01</f>
        <v>5.0199999999999996</v>
      </c>
      <c r="C343" s="172"/>
      <c r="D343" s="286" t="s">
        <v>682</v>
      </c>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row>
    <row r="344" spans="1:32" ht="12.75" customHeight="1" x14ac:dyDescent="0.25">
      <c r="B344" s="172"/>
      <c r="C344" s="172"/>
      <c r="D344" s="286"/>
      <c r="E344" s="286"/>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row>
    <row r="345" spans="1:32" ht="12.75" customHeight="1" x14ac:dyDescent="0.25">
      <c r="B345" s="172"/>
      <c r="C345" s="172"/>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row>
    <row r="346" spans="1:32" ht="4.5" customHeight="1" x14ac:dyDescent="0.25"/>
    <row r="347" spans="1:32" ht="15.75" customHeight="1" x14ac:dyDescent="0.25">
      <c r="A347" s="58">
        <f>+A339+1</f>
        <v>6</v>
      </c>
      <c r="B347" s="182" t="s">
        <v>534</v>
      </c>
      <c r="C347" s="182"/>
      <c r="D347" s="182"/>
      <c r="E347" s="182"/>
      <c r="F347" s="182"/>
      <c r="G347" s="182"/>
      <c r="H347" s="182"/>
      <c r="I347" s="182"/>
      <c r="J347" s="182"/>
      <c r="K347" s="182"/>
      <c r="L347" s="182"/>
      <c r="M347" s="182"/>
      <c r="N347" s="182"/>
      <c r="O347" s="182"/>
      <c r="P347" s="81"/>
      <c r="Q347" s="81"/>
      <c r="R347" s="81"/>
      <c r="S347" s="81"/>
      <c r="T347" s="81"/>
      <c r="U347" s="81"/>
    </row>
    <row r="348" spans="1:32" s="22" customFormat="1" ht="12.75" customHeight="1" x14ac:dyDescent="0.25">
      <c r="B348" s="286" t="s">
        <v>535</v>
      </c>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row>
    <row r="349" spans="1:32" s="22" customFormat="1" ht="12.75" customHeight="1" x14ac:dyDescent="0.25">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row>
    <row r="350" spans="1:32" ht="4.5" customHeight="1" x14ac:dyDescent="0.25"/>
    <row r="351" spans="1:32" ht="15.75" customHeight="1" x14ac:dyDescent="0.25">
      <c r="A351" s="58">
        <f>+A347+1</f>
        <v>7</v>
      </c>
      <c r="B351" s="182" t="s">
        <v>536</v>
      </c>
      <c r="C351" s="182"/>
      <c r="D351" s="182"/>
      <c r="E351" s="182"/>
      <c r="F351" s="182"/>
      <c r="G351" s="182"/>
      <c r="H351" s="182"/>
      <c r="I351" s="182"/>
      <c r="J351" s="182"/>
      <c r="K351" s="182"/>
      <c r="L351" s="182"/>
      <c r="M351" s="182"/>
      <c r="N351" s="182"/>
      <c r="O351" s="182"/>
      <c r="P351" s="182"/>
      <c r="Q351" s="182"/>
    </row>
    <row r="352" spans="1:32" ht="12" customHeight="1" x14ac:dyDescent="0.25">
      <c r="B352" s="286" t="s">
        <v>537</v>
      </c>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row>
    <row r="353" spans="1:32" ht="12" customHeight="1" x14ac:dyDescent="0.25">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row>
    <row r="354" spans="1:32" ht="12" customHeight="1" x14ac:dyDescent="0.25">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row>
    <row r="355" spans="1:32" ht="12" customHeight="1" x14ac:dyDescent="0.25">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row>
    <row r="356" spans="1:32" ht="4.5" customHeight="1" x14ac:dyDescent="0.25"/>
    <row r="357" spans="1:32" ht="15.75" x14ac:dyDescent="0.25">
      <c r="A357" s="58">
        <f>+A351+1</f>
        <v>8</v>
      </c>
      <c r="B357" s="182" t="s">
        <v>538</v>
      </c>
      <c r="C357" s="182"/>
      <c r="D357" s="182"/>
      <c r="E357" s="182"/>
      <c r="F357" s="182"/>
      <c r="G357" s="182"/>
      <c r="H357" s="182"/>
      <c r="I357" s="182"/>
      <c r="J357" s="182"/>
      <c r="K357" s="182"/>
      <c r="L357" s="182"/>
      <c r="M357" s="182"/>
      <c r="N357" s="182"/>
      <c r="O357" s="182"/>
    </row>
    <row r="358" spans="1:32" x14ac:dyDescent="0.25">
      <c r="B358" s="456" t="s">
        <v>539</v>
      </c>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row>
    <row r="359" spans="1:32" x14ac:dyDescent="0.25">
      <c r="B359" s="172">
        <f>+A357+0.01</f>
        <v>8.01</v>
      </c>
      <c r="C359" s="172"/>
      <c r="D359" s="458" t="s">
        <v>540</v>
      </c>
      <c r="E359" s="458"/>
      <c r="F359" s="458"/>
      <c r="G359" s="458"/>
      <c r="H359" s="458"/>
      <c r="I359" s="458"/>
      <c r="J359" s="458"/>
      <c r="K359" s="458"/>
      <c r="L359" s="458"/>
      <c r="M359" s="458"/>
      <c r="N359" s="458"/>
      <c r="O359" s="458"/>
      <c r="P359" s="458"/>
      <c r="Q359" s="458"/>
      <c r="R359" s="458"/>
      <c r="S359" s="79"/>
      <c r="T359" s="79"/>
      <c r="U359" s="79"/>
      <c r="V359" s="79"/>
      <c r="W359" s="79"/>
      <c r="X359" s="79"/>
      <c r="Y359" s="79"/>
      <c r="Z359" s="79"/>
      <c r="AA359" s="79"/>
      <c r="AB359" s="79"/>
      <c r="AC359" s="79"/>
      <c r="AD359" s="79"/>
      <c r="AE359" s="79"/>
      <c r="AF359" s="79"/>
    </row>
    <row r="360" spans="1:32" ht="15" customHeight="1" x14ac:dyDescent="0.25">
      <c r="B360" s="172">
        <f>+B359+0.01</f>
        <v>8.02</v>
      </c>
      <c r="C360" s="172"/>
      <c r="D360" s="458" t="s">
        <v>541</v>
      </c>
      <c r="E360" s="458"/>
      <c r="F360" s="458"/>
      <c r="G360" s="458"/>
      <c r="H360" s="458"/>
      <c r="I360" s="458"/>
      <c r="J360" s="458"/>
      <c r="K360" s="458"/>
      <c r="L360" s="458"/>
      <c r="M360" s="458"/>
      <c r="N360" s="458"/>
      <c r="O360" s="458"/>
      <c r="P360" s="458"/>
      <c r="Q360" s="458"/>
      <c r="R360" s="458"/>
      <c r="S360" s="458"/>
      <c r="T360" s="458"/>
      <c r="U360" s="458"/>
      <c r="V360" s="79"/>
      <c r="W360" s="79"/>
      <c r="X360" s="79"/>
      <c r="Y360" s="79"/>
      <c r="Z360" s="79"/>
      <c r="AA360" s="79"/>
      <c r="AB360" s="79"/>
      <c r="AC360" s="79"/>
      <c r="AD360" s="79"/>
      <c r="AE360" s="79"/>
      <c r="AF360" s="79"/>
    </row>
    <row r="361" spans="1:32" x14ac:dyDescent="0.25">
      <c r="B361" s="172">
        <f>+B360+0.01</f>
        <v>8.0299999999999994</v>
      </c>
      <c r="C361" s="172"/>
      <c r="D361" s="454" t="s">
        <v>542</v>
      </c>
      <c r="E361" s="454"/>
      <c r="F361" s="454"/>
      <c r="G361" s="454"/>
      <c r="H361" s="454"/>
      <c r="I361" s="454"/>
      <c r="J361" s="454"/>
      <c r="K361" s="454"/>
      <c r="L361" s="454"/>
      <c r="M361" s="454"/>
      <c r="N361" s="454"/>
      <c r="O361" s="454"/>
      <c r="P361" s="454"/>
      <c r="Q361" s="454"/>
      <c r="R361" s="454"/>
      <c r="S361" s="454"/>
      <c r="T361" s="454"/>
      <c r="U361" s="454"/>
      <c r="V361" s="454"/>
      <c r="W361" s="454"/>
      <c r="X361" s="454"/>
      <c r="Y361" s="454"/>
      <c r="Z361" s="454"/>
      <c r="AA361" s="454"/>
      <c r="AB361" s="454"/>
      <c r="AC361" s="454"/>
      <c r="AD361" s="454"/>
      <c r="AE361" s="454"/>
      <c r="AF361" s="79"/>
    </row>
    <row r="362" spans="1:32" ht="12.75" customHeight="1" x14ac:dyDescent="0.25">
      <c r="B362" s="172">
        <f>+B361+0.01</f>
        <v>8.0399999999999991</v>
      </c>
      <c r="C362" s="172"/>
      <c r="D362" s="455" t="s">
        <v>543</v>
      </c>
      <c r="E362" s="455"/>
      <c r="F362" s="455"/>
      <c r="G362" s="455"/>
      <c r="H362" s="455"/>
      <c r="I362" s="455"/>
      <c r="J362" s="455"/>
      <c r="K362" s="455"/>
      <c r="L362" s="455"/>
      <c r="M362" s="455"/>
      <c r="N362" s="455"/>
      <c r="O362" s="455"/>
      <c r="P362" s="455"/>
      <c r="Q362" s="455"/>
      <c r="R362" s="455"/>
      <c r="S362" s="455"/>
      <c r="T362" s="455"/>
      <c r="U362" s="455"/>
      <c r="V362" s="455"/>
      <c r="W362" s="455"/>
      <c r="X362" s="455"/>
      <c r="Y362" s="455"/>
      <c r="Z362" s="455"/>
      <c r="AA362" s="455"/>
      <c r="AB362" s="455"/>
      <c r="AC362" s="455"/>
      <c r="AD362" s="455"/>
      <c r="AE362" s="455"/>
      <c r="AF362" s="455"/>
    </row>
    <row r="363" spans="1:32" ht="12.75" customHeight="1" x14ac:dyDescent="0.25">
      <c r="B363" s="172"/>
      <c r="C363" s="172"/>
      <c r="D363" s="455"/>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4.25" customHeight="1" x14ac:dyDescent="0.25">
      <c r="B364" s="172">
        <f>+B362+0.01</f>
        <v>8.0499999999999989</v>
      </c>
      <c r="C364" s="172"/>
      <c r="D364" s="453" t="s">
        <v>544</v>
      </c>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453"/>
      <c r="AE364" s="453"/>
      <c r="AF364" s="453"/>
    </row>
    <row r="365" spans="1:32" ht="14.25" customHeight="1" x14ac:dyDescent="0.25">
      <c r="B365" s="172"/>
      <c r="C365" s="172"/>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453"/>
      <c r="AE365" s="453"/>
      <c r="AF365" s="453"/>
    </row>
    <row r="366" spans="1:32" ht="14.25" customHeight="1" x14ac:dyDescent="0.25">
      <c r="B366" s="172"/>
      <c r="C366" s="172"/>
      <c r="D366" s="453"/>
      <c r="E366" s="453"/>
      <c r="F366" s="453"/>
      <c r="G366" s="453"/>
      <c r="H366" s="453"/>
      <c r="I366" s="453"/>
      <c r="J366" s="453"/>
      <c r="K366" s="453"/>
      <c r="L366" s="453"/>
      <c r="M366" s="453"/>
      <c r="N366" s="453"/>
      <c r="O366" s="453"/>
      <c r="P366" s="453"/>
      <c r="Q366" s="453"/>
      <c r="R366" s="453"/>
      <c r="S366" s="453"/>
      <c r="T366" s="453"/>
      <c r="U366" s="453"/>
      <c r="V366" s="453"/>
      <c r="W366" s="453"/>
      <c r="X366" s="453"/>
      <c r="Y366" s="453"/>
      <c r="Z366" s="453"/>
      <c r="AA366" s="453"/>
      <c r="AB366" s="453"/>
      <c r="AC366" s="453"/>
      <c r="AD366" s="453"/>
      <c r="AE366" s="453"/>
      <c r="AF366" s="453"/>
    </row>
    <row r="367" spans="1:32" ht="14.25" customHeight="1" x14ac:dyDescent="0.25">
      <c r="B367" s="172"/>
      <c r="C367" s="172"/>
      <c r="D367" s="453"/>
      <c r="E367" s="453"/>
      <c r="F367" s="453"/>
      <c r="G367" s="453"/>
      <c r="H367" s="453"/>
      <c r="I367" s="453"/>
      <c r="J367" s="453"/>
      <c r="K367" s="453"/>
      <c r="L367" s="453"/>
      <c r="M367" s="453"/>
      <c r="N367" s="453"/>
      <c r="O367" s="453"/>
      <c r="P367" s="453"/>
      <c r="Q367" s="453"/>
      <c r="R367" s="453"/>
      <c r="S367" s="453"/>
      <c r="T367" s="453"/>
      <c r="U367" s="453"/>
      <c r="V367" s="453"/>
      <c r="W367" s="453"/>
      <c r="X367" s="453"/>
      <c r="Y367" s="453"/>
      <c r="Z367" s="453"/>
      <c r="AA367" s="453"/>
      <c r="AB367" s="453"/>
      <c r="AC367" s="453"/>
      <c r="AD367" s="453"/>
      <c r="AE367" s="453"/>
      <c r="AF367" s="453"/>
    </row>
    <row r="368" spans="1:32" ht="14.25" customHeight="1" x14ac:dyDescent="0.25">
      <c r="B368" s="172"/>
      <c r="C368" s="172"/>
      <c r="D368" s="453"/>
      <c r="E368" s="453"/>
      <c r="F368" s="453"/>
      <c r="G368" s="453"/>
      <c r="H368" s="453"/>
      <c r="I368" s="453"/>
      <c r="J368" s="453"/>
      <c r="K368" s="453"/>
      <c r="L368" s="453"/>
      <c r="M368" s="453"/>
      <c r="N368" s="453"/>
      <c r="O368" s="453"/>
      <c r="P368" s="453"/>
      <c r="Q368" s="453"/>
      <c r="R368" s="453"/>
      <c r="S368" s="453"/>
      <c r="T368" s="453"/>
      <c r="U368" s="453"/>
      <c r="V368" s="453"/>
      <c r="W368" s="453"/>
      <c r="X368" s="453"/>
      <c r="Y368" s="453"/>
      <c r="Z368" s="453"/>
      <c r="AA368" s="453"/>
      <c r="AB368" s="453"/>
      <c r="AC368" s="453"/>
      <c r="AD368" s="453"/>
      <c r="AE368" s="453"/>
      <c r="AF368" s="453"/>
    </row>
    <row r="369" spans="1:32" ht="14.25" customHeight="1" x14ac:dyDescent="0.25">
      <c r="B369" s="172"/>
      <c r="C369" s="172"/>
      <c r="D369" s="453"/>
      <c r="E369" s="453"/>
      <c r="F369" s="453"/>
      <c r="G369" s="453"/>
      <c r="H369" s="453"/>
      <c r="I369" s="453"/>
      <c r="J369" s="453"/>
      <c r="K369" s="453"/>
      <c r="L369" s="453"/>
      <c r="M369" s="453"/>
      <c r="N369" s="453"/>
      <c r="O369" s="453"/>
      <c r="P369" s="453"/>
      <c r="Q369" s="453"/>
      <c r="R369" s="453"/>
      <c r="S369" s="453"/>
      <c r="T369" s="453"/>
      <c r="U369" s="453"/>
      <c r="V369" s="453"/>
      <c r="W369" s="453"/>
      <c r="X369" s="453"/>
      <c r="Y369" s="453"/>
      <c r="Z369" s="453"/>
      <c r="AA369" s="453"/>
      <c r="AB369" s="453"/>
      <c r="AC369" s="453"/>
      <c r="AD369" s="453"/>
      <c r="AE369" s="453"/>
      <c r="AF369" s="453"/>
    </row>
    <row r="370" spans="1:32" ht="14.25" customHeight="1" x14ac:dyDescent="0.25">
      <c r="B370" s="172"/>
      <c r="C370" s="172"/>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453"/>
      <c r="AE370" s="453"/>
      <c r="AF370" s="453"/>
    </row>
    <row r="371" spans="1:32" ht="12.75" customHeight="1" x14ac:dyDescent="0.25">
      <c r="B371" s="172">
        <f>+B364+0.01</f>
        <v>8.0599999999999987</v>
      </c>
      <c r="C371" s="172"/>
      <c r="D371" s="453" t="s">
        <v>545</v>
      </c>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453"/>
      <c r="AD371" s="453"/>
      <c r="AE371" s="453"/>
      <c r="AF371" s="453"/>
    </row>
    <row r="372" spans="1:32" ht="12.75" customHeight="1" x14ac:dyDescent="0.25">
      <c r="B372" s="172"/>
      <c r="C372" s="172"/>
      <c r="D372" s="453"/>
      <c r="E372" s="453"/>
      <c r="F372" s="453"/>
      <c r="G372" s="453"/>
      <c r="H372" s="453"/>
      <c r="I372" s="453"/>
      <c r="J372" s="453"/>
      <c r="K372" s="453"/>
      <c r="L372" s="453"/>
      <c r="M372" s="453"/>
      <c r="N372" s="453"/>
      <c r="O372" s="453"/>
      <c r="P372" s="453"/>
      <c r="Q372" s="453"/>
      <c r="R372" s="453"/>
      <c r="S372" s="453"/>
      <c r="T372" s="453"/>
      <c r="U372" s="453"/>
      <c r="V372" s="453"/>
      <c r="W372" s="453"/>
      <c r="X372" s="453"/>
      <c r="Y372" s="453"/>
      <c r="Z372" s="453"/>
      <c r="AA372" s="453"/>
      <c r="AB372" s="453"/>
      <c r="AC372" s="453"/>
      <c r="AD372" s="453"/>
      <c r="AE372" s="453"/>
      <c r="AF372" s="453"/>
    </row>
    <row r="373" spans="1:32" ht="12.75" customHeight="1" x14ac:dyDescent="0.25">
      <c r="B373" s="172"/>
      <c r="C373" s="172"/>
      <c r="D373" s="453"/>
      <c r="E373" s="453"/>
      <c r="F373" s="453"/>
      <c r="G373" s="453"/>
      <c r="H373" s="453"/>
      <c r="I373" s="453"/>
      <c r="J373" s="453"/>
      <c r="K373" s="453"/>
      <c r="L373" s="453"/>
      <c r="M373" s="453"/>
      <c r="N373" s="453"/>
      <c r="O373" s="453"/>
      <c r="P373" s="453"/>
      <c r="Q373" s="453"/>
      <c r="R373" s="453"/>
      <c r="S373" s="453"/>
      <c r="T373" s="453"/>
      <c r="U373" s="453"/>
      <c r="V373" s="453"/>
      <c r="W373" s="453"/>
      <c r="X373" s="453"/>
      <c r="Y373" s="453"/>
      <c r="Z373" s="453"/>
      <c r="AA373" s="453"/>
      <c r="AB373" s="453"/>
      <c r="AC373" s="453"/>
      <c r="AD373" s="453"/>
      <c r="AE373" s="453"/>
      <c r="AF373" s="453"/>
    </row>
    <row r="374" spans="1:32" ht="12.75" customHeight="1" x14ac:dyDescent="0.25">
      <c r="B374" s="172">
        <f>+B371+0.01</f>
        <v>8.0699999999999985</v>
      </c>
      <c r="C374" s="172"/>
      <c r="D374" s="453" t="s">
        <v>546</v>
      </c>
      <c r="E374" s="453"/>
      <c r="F374" s="453"/>
      <c r="G374" s="453"/>
      <c r="H374" s="453"/>
      <c r="I374" s="453"/>
      <c r="J374" s="453"/>
      <c r="K374" s="453"/>
      <c r="L374" s="453"/>
      <c r="M374" s="453"/>
      <c r="N374" s="453"/>
      <c r="O374" s="453"/>
      <c r="P374" s="453"/>
      <c r="Q374" s="453"/>
      <c r="R374" s="453"/>
      <c r="S374" s="453"/>
      <c r="T374" s="453"/>
      <c r="U374" s="453"/>
      <c r="V374" s="453"/>
      <c r="W374" s="453"/>
      <c r="X374" s="453"/>
      <c r="Y374" s="453"/>
      <c r="Z374" s="453"/>
      <c r="AA374" s="453"/>
      <c r="AB374" s="453"/>
      <c r="AC374" s="453"/>
      <c r="AD374" s="453"/>
      <c r="AE374" s="453"/>
      <c r="AF374" s="453"/>
    </row>
    <row r="375" spans="1:32" ht="12.75" customHeight="1" x14ac:dyDescent="0.25">
      <c r="B375" s="172"/>
      <c r="C375" s="172"/>
      <c r="D375" s="453"/>
      <c r="E375" s="453"/>
      <c r="F375" s="453"/>
      <c r="G375" s="453"/>
      <c r="H375" s="453"/>
      <c r="I375" s="453"/>
      <c r="J375" s="453"/>
      <c r="K375" s="453"/>
      <c r="L375" s="453"/>
      <c r="M375" s="453"/>
      <c r="N375" s="453"/>
      <c r="O375" s="453"/>
      <c r="P375" s="453"/>
      <c r="Q375" s="453"/>
      <c r="R375" s="453"/>
      <c r="S375" s="453"/>
      <c r="T375" s="453"/>
      <c r="U375" s="453"/>
      <c r="V375" s="453"/>
      <c r="W375" s="453"/>
      <c r="X375" s="453"/>
      <c r="Y375" s="453"/>
      <c r="Z375" s="453"/>
      <c r="AA375" s="453"/>
      <c r="AB375" s="453"/>
      <c r="AC375" s="453"/>
      <c r="AD375" s="453"/>
      <c r="AE375" s="453"/>
      <c r="AF375" s="453"/>
    </row>
    <row r="376" spans="1:32" ht="12.75" customHeight="1" x14ac:dyDescent="0.25">
      <c r="B376" s="172"/>
      <c r="C376" s="172"/>
      <c r="D376" s="453"/>
      <c r="E376" s="453"/>
      <c r="F376" s="453"/>
      <c r="G376" s="453"/>
      <c r="H376" s="453"/>
      <c r="I376" s="453"/>
      <c r="J376" s="453"/>
      <c r="K376" s="453"/>
      <c r="L376" s="453"/>
      <c r="M376" s="453"/>
      <c r="N376" s="453"/>
      <c r="O376" s="453"/>
      <c r="P376" s="453"/>
      <c r="Q376" s="453"/>
      <c r="R376" s="453"/>
      <c r="S376" s="453"/>
      <c r="T376" s="453"/>
      <c r="U376" s="453"/>
      <c r="V376" s="453"/>
      <c r="W376" s="453"/>
      <c r="X376" s="453"/>
      <c r="Y376" s="453"/>
      <c r="Z376" s="453"/>
      <c r="AA376" s="453"/>
      <c r="AB376" s="453"/>
      <c r="AC376" s="453"/>
      <c r="AD376" s="453"/>
      <c r="AE376" s="453"/>
      <c r="AF376" s="453"/>
    </row>
    <row r="377" spans="1:32" x14ac:dyDescent="0.25">
      <c r="B377" s="172">
        <f>+B374+0.01</f>
        <v>8.0799999999999983</v>
      </c>
      <c r="C377" s="172"/>
      <c r="D377" s="453" t="s">
        <v>547</v>
      </c>
      <c r="E377" s="453"/>
      <c r="F377" s="453"/>
      <c r="G377" s="453"/>
      <c r="H377" s="453"/>
      <c r="I377" s="453"/>
      <c r="J377" s="453"/>
      <c r="K377" s="453"/>
      <c r="L377" s="453"/>
      <c r="M377" s="453"/>
      <c r="N377" s="453"/>
      <c r="O377" s="453"/>
      <c r="P377" s="453"/>
      <c r="Q377" s="453"/>
      <c r="R377" s="453"/>
      <c r="S377" s="453"/>
      <c r="T377" s="453"/>
      <c r="U377" s="453"/>
      <c r="V377" s="453"/>
      <c r="W377" s="453"/>
      <c r="X377" s="453"/>
      <c r="Y377" s="453"/>
      <c r="Z377" s="453"/>
      <c r="AA377" s="453"/>
      <c r="AB377" s="453"/>
      <c r="AC377" s="453"/>
      <c r="AD377" s="453"/>
      <c r="AE377" s="453"/>
      <c r="AF377" s="453"/>
    </row>
    <row r="378" spans="1:32" x14ac:dyDescent="0.25">
      <c r="B378" s="172"/>
      <c r="C378" s="172"/>
      <c r="D378" s="453"/>
      <c r="E378" s="453"/>
      <c r="F378" s="453"/>
      <c r="G378" s="453"/>
      <c r="H378" s="453"/>
      <c r="I378" s="453"/>
      <c r="J378" s="453"/>
      <c r="K378" s="453"/>
      <c r="L378" s="453"/>
      <c r="M378" s="453"/>
      <c r="N378" s="453"/>
      <c r="O378" s="453"/>
      <c r="P378" s="453"/>
      <c r="Q378" s="453"/>
      <c r="R378" s="453"/>
      <c r="S378" s="453"/>
      <c r="T378" s="453"/>
      <c r="U378" s="453"/>
      <c r="V378" s="453"/>
      <c r="W378" s="453"/>
      <c r="X378" s="453"/>
      <c r="Y378" s="453"/>
      <c r="Z378" s="453"/>
      <c r="AA378" s="453"/>
      <c r="AB378" s="453"/>
      <c r="AC378" s="453"/>
      <c r="AD378" s="453"/>
      <c r="AE378" s="453"/>
      <c r="AF378" s="453"/>
    </row>
    <row r="379" spans="1:32" ht="3.75" customHeight="1" x14ac:dyDescent="0.25"/>
    <row r="380" spans="1:32" x14ac:dyDescent="0.25">
      <c r="A380" s="58">
        <f>+A357+1</f>
        <v>9</v>
      </c>
      <c r="B380" s="249" t="s">
        <v>550</v>
      </c>
      <c r="C380" s="249"/>
      <c r="D380" s="249"/>
      <c r="E380" s="249"/>
      <c r="F380" s="249"/>
      <c r="G380" s="249"/>
      <c r="H380" s="249"/>
      <c r="I380" s="249"/>
      <c r="J380" s="249"/>
      <c r="K380" s="249"/>
      <c r="L380" s="249"/>
      <c r="M380" s="249"/>
      <c r="N380" s="249"/>
      <c r="O380" s="249"/>
      <c r="P380" s="249"/>
      <c r="Q380" s="1"/>
    </row>
    <row r="381" spans="1:32" ht="15" customHeight="1" x14ac:dyDescent="0.25">
      <c r="B381" s="286" t="s">
        <v>551</v>
      </c>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row>
    <row r="382" spans="1:32" ht="3.75" customHeight="1" x14ac:dyDescent="0.25"/>
    <row r="383" spans="1:32" x14ac:dyDescent="0.25">
      <c r="A383" s="21">
        <f>+A380+1</f>
        <v>10</v>
      </c>
      <c r="B383" s="145" t="s">
        <v>552</v>
      </c>
      <c r="C383" s="145"/>
      <c r="D383" s="145"/>
      <c r="E383" s="145"/>
      <c r="F383" s="145"/>
      <c r="G383" s="145"/>
      <c r="H383" s="145"/>
      <c r="I383" s="145"/>
      <c r="J383" s="145"/>
      <c r="K383" s="145"/>
      <c r="L383" s="145"/>
      <c r="M383" s="145"/>
      <c r="N383" s="145"/>
      <c r="O383" s="145"/>
      <c r="P383" s="145"/>
    </row>
    <row r="384" spans="1:32" x14ac:dyDescent="0.25">
      <c r="B384" s="286" t="s">
        <v>553</v>
      </c>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row>
    <row r="385" spans="4:29" ht="3.75" customHeight="1" x14ac:dyDescent="0.25"/>
    <row r="386" spans="4:29" x14ac:dyDescent="0.2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row>
    <row r="387" spans="4:29" x14ac:dyDescent="0.25">
      <c r="D387" s="295"/>
      <c r="E387" s="295"/>
      <c r="F387" s="295"/>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row>
    <row r="388" spans="4:29" x14ac:dyDescent="0.2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row>
    <row r="389" spans="4:29" ht="7.5" customHeight="1" x14ac:dyDescent="0.25">
      <c r="D389" s="140" t="s">
        <v>291</v>
      </c>
      <c r="E389" s="140"/>
      <c r="F389" s="140"/>
      <c r="G389" s="140"/>
      <c r="H389" s="140"/>
      <c r="I389" s="140"/>
      <c r="J389" s="140"/>
      <c r="K389" s="140"/>
      <c r="L389" s="140" t="s">
        <v>4</v>
      </c>
      <c r="M389" s="140"/>
      <c r="N389" s="140"/>
      <c r="O389" s="140"/>
      <c r="P389" s="140"/>
      <c r="Q389" s="140"/>
      <c r="R389" s="140"/>
      <c r="S389" s="140"/>
      <c r="T389" s="140"/>
      <c r="U389" s="140" t="s">
        <v>397</v>
      </c>
      <c r="V389" s="140"/>
      <c r="W389" s="140"/>
      <c r="X389" s="140"/>
      <c r="Y389" s="140"/>
      <c r="Z389" s="140"/>
      <c r="AA389" s="140"/>
      <c r="AB389" s="140"/>
      <c r="AC389" s="140"/>
    </row>
  </sheetData>
  <sheetProtection algorithmName="SHA-512" hashValue="VB+CPTFeuAQHafkuR5sbTz/EBzG85X0hYdOnbsmUjXGCtfg5pFlTwesG4CrQtWWvMa02u/oLOa/p3Lp4WfrFEQ==" saltValue="betSbGn8vAUcPwiWYMBMIQ==" spinCount="100000" sheet="1" objects="1" scenarios="1"/>
  <mergeCells count="492">
    <mergeCell ref="V16:AF16"/>
    <mergeCell ref="K16:U16"/>
    <mergeCell ref="D389:K389"/>
    <mergeCell ref="L389:T389"/>
    <mergeCell ref="U389:AC389"/>
    <mergeCell ref="D293:AC293"/>
    <mergeCell ref="B295:AF298"/>
    <mergeCell ref="B300:H300"/>
    <mergeCell ref="B301:K301"/>
    <mergeCell ref="D303:S303"/>
    <mergeCell ref="B304:C304"/>
    <mergeCell ref="D304:AB304"/>
    <mergeCell ref="B306:J306"/>
    <mergeCell ref="B307:AF308"/>
    <mergeCell ref="B303:C303"/>
    <mergeCell ref="I319:U319"/>
    <mergeCell ref="I320:U320"/>
    <mergeCell ref="B309:C310"/>
    <mergeCell ref="D309:AF310"/>
    <mergeCell ref="B311:C316"/>
    <mergeCell ref="D311:AF316"/>
    <mergeCell ref="B318:P318"/>
    <mergeCell ref="B319:C321"/>
    <mergeCell ref="D319:H321"/>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AD23:AE23"/>
    <mergeCell ref="E31:I31"/>
    <mergeCell ref="K31:U31"/>
    <mergeCell ref="V31:AF31"/>
    <mergeCell ref="E22:I22"/>
    <mergeCell ref="B51:K51"/>
    <mergeCell ref="K19:U19"/>
    <mergeCell ref="V19:AF19"/>
    <mergeCell ref="E19:I19"/>
    <mergeCell ref="E20:I20"/>
    <mergeCell ref="E21:I21"/>
    <mergeCell ref="K20:U20"/>
    <mergeCell ref="V20:AF20"/>
    <mergeCell ref="K21:U21"/>
    <mergeCell ref="V21:AF21"/>
    <mergeCell ref="K29:AC29"/>
    <mergeCell ref="AD29:AE29"/>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K17:U17"/>
    <mergeCell ref="V17:AF17"/>
    <mergeCell ref="B18:C18"/>
    <mergeCell ref="D18:J18"/>
    <mergeCell ref="E34:I34"/>
    <mergeCell ref="K34:U34"/>
    <mergeCell ref="V34:AF34"/>
    <mergeCell ref="B35:C35"/>
    <mergeCell ref="D35:J35"/>
    <mergeCell ref="K35:U35"/>
    <mergeCell ref="V35:AF35"/>
    <mergeCell ref="E32:I32"/>
    <mergeCell ref="K32:U32"/>
    <mergeCell ref="V32:AF32"/>
    <mergeCell ref="E33:I33"/>
    <mergeCell ref="K33:U33"/>
    <mergeCell ref="V33:AF33"/>
    <mergeCell ref="B38:C38"/>
    <mergeCell ref="D38:J38"/>
    <mergeCell ref="K38:U38"/>
    <mergeCell ref="V38:AF38"/>
    <mergeCell ref="E39:I39"/>
    <mergeCell ref="B36:C36"/>
    <mergeCell ref="D36:J36"/>
    <mergeCell ref="K36:U36"/>
    <mergeCell ref="V36:AF36"/>
    <mergeCell ref="B37:C37"/>
    <mergeCell ref="D37:J37"/>
    <mergeCell ref="K37:U37"/>
    <mergeCell ref="V37:AF37"/>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E157:AF157"/>
    <mergeCell ref="A159:J159"/>
    <mergeCell ref="B161:AF167"/>
    <mergeCell ref="B169:AF171"/>
    <mergeCell ref="B173:AF173"/>
    <mergeCell ref="D175:AC175"/>
    <mergeCell ref="B177:AF180"/>
    <mergeCell ref="B182:H182"/>
    <mergeCell ref="B183:K183"/>
    <mergeCell ref="B184:C184"/>
    <mergeCell ref="D184:S184"/>
    <mergeCell ref="B185:C185"/>
    <mergeCell ref="D185:S185"/>
    <mergeCell ref="B186:C186"/>
    <mergeCell ref="D186:AB186"/>
    <mergeCell ref="B188:J188"/>
    <mergeCell ref="B189:AF190"/>
    <mergeCell ref="B191:C192"/>
    <mergeCell ref="D191:AF192"/>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207:U207"/>
    <mergeCell ref="B208:C215"/>
    <mergeCell ref="D208:AF215"/>
    <mergeCell ref="B218:C219"/>
    <mergeCell ref="D218:AF219"/>
    <mergeCell ref="B221:U221"/>
    <mergeCell ref="B222:Z222"/>
    <mergeCell ref="B223:C224"/>
    <mergeCell ref="D223:AF224"/>
    <mergeCell ref="B225:C227"/>
    <mergeCell ref="D225:AF227"/>
    <mergeCell ref="B229:O229"/>
    <mergeCell ref="B230:AF231"/>
    <mergeCell ref="B233:Q233"/>
    <mergeCell ref="B234:AF237"/>
    <mergeCell ref="B239:O239"/>
    <mergeCell ref="B240:Z240"/>
    <mergeCell ref="B241:C241"/>
    <mergeCell ref="D241:R241"/>
    <mergeCell ref="B242:C242"/>
    <mergeCell ref="D242:U242"/>
    <mergeCell ref="B243:C243"/>
    <mergeCell ref="D243:AE243"/>
    <mergeCell ref="B244:C245"/>
    <mergeCell ref="D244:AF245"/>
    <mergeCell ref="B246:C252"/>
    <mergeCell ref="D246:AF252"/>
    <mergeCell ref="B253:C255"/>
    <mergeCell ref="D253:AF255"/>
    <mergeCell ref="B256:C258"/>
    <mergeCell ref="D256:AF258"/>
    <mergeCell ref="B259:C260"/>
    <mergeCell ref="D259:AF260"/>
    <mergeCell ref="B262:P262"/>
    <mergeCell ref="B263:AA263"/>
    <mergeCell ref="B265:P265"/>
    <mergeCell ref="B266:AA266"/>
    <mergeCell ref="D268:K270"/>
    <mergeCell ref="L268:T270"/>
    <mergeCell ref="U268:AC270"/>
    <mergeCell ref="D271:K271"/>
    <mergeCell ref="L271:T271"/>
    <mergeCell ref="U271:AC271"/>
    <mergeCell ref="E275:AF275"/>
    <mergeCell ref="A277:J277"/>
    <mergeCell ref="B279:AF285"/>
    <mergeCell ref="B287:AF289"/>
    <mergeCell ref="B291:AF291"/>
    <mergeCell ref="B302:C302"/>
    <mergeCell ref="D302:S302"/>
    <mergeCell ref="B322:C323"/>
    <mergeCell ref="D322:H323"/>
    <mergeCell ref="I323:U323"/>
    <mergeCell ref="B325:U325"/>
    <mergeCell ref="B326:C333"/>
    <mergeCell ref="D326:AF333"/>
    <mergeCell ref="B336:C337"/>
    <mergeCell ref="D336:AF337"/>
    <mergeCell ref="B339:U339"/>
    <mergeCell ref="B340:Z340"/>
    <mergeCell ref="B341:C342"/>
    <mergeCell ref="D341:AF342"/>
    <mergeCell ref="B343:C345"/>
    <mergeCell ref="D343:AF345"/>
    <mergeCell ref="B347:O347"/>
    <mergeCell ref="B348:AF349"/>
    <mergeCell ref="B359:C359"/>
    <mergeCell ref="B360:C360"/>
    <mergeCell ref="B351:Q351"/>
    <mergeCell ref="B352:AF355"/>
    <mergeCell ref="B357:O357"/>
    <mergeCell ref="B358:Z358"/>
    <mergeCell ref="D359:R359"/>
    <mergeCell ref="D360:U360"/>
    <mergeCell ref="B361:C361"/>
    <mergeCell ref="D361:AE361"/>
    <mergeCell ref="B362:C363"/>
    <mergeCell ref="D362:AF363"/>
    <mergeCell ref="B364:C370"/>
    <mergeCell ref="D364:AF370"/>
    <mergeCell ref="B371:C373"/>
    <mergeCell ref="D371:AF373"/>
    <mergeCell ref="B374:C376"/>
    <mergeCell ref="D374:AF376"/>
    <mergeCell ref="B377:C378"/>
    <mergeCell ref="D377:AF378"/>
    <mergeCell ref="B380:P380"/>
    <mergeCell ref="B381:AA381"/>
    <mergeCell ref="B383:P383"/>
    <mergeCell ref="B384:AA384"/>
    <mergeCell ref="D386:K388"/>
    <mergeCell ref="L386:T388"/>
    <mergeCell ref="U386:AC388"/>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 Kwestionariusz osobisty Wnioskodawcy i Małżonka; wyd. 2 z dn. 01.01.2024&amp;"-,Standardowy"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3:AF381"/>
  <sheetViews>
    <sheetView view="pageLayout" topLeftCell="A4" zoomScale="175" zoomScaleNormal="100" zoomScalePageLayoutView="175" workbookViewId="0">
      <selection activeCell="K15" sqref="K15:AF15"/>
    </sheetView>
  </sheetViews>
  <sheetFormatPr defaultColWidth="2.7109375" defaultRowHeight="15" x14ac:dyDescent="0.25"/>
  <sheetData>
    <row r="3" spans="1:32" x14ac:dyDescent="0.25">
      <c r="E3" s="144" t="s">
        <v>596</v>
      </c>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row>
    <row r="4" spans="1:32" ht="4.5" customHeight="1" x14ac:dyDescent="0.25"/>
    <row r="5" spans="1:32" x14ac:dyDescent="0.25">
      <c r="C5" s="493" t="s">
        <v>482</v>
      </c>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row>
    <row r="6" spans="1:32" ht="4.5" customHeight="1" x14ac:dyDescent="0.25"/>
    <row r="7" spans="1:32" x14ac:dyDescent="0.25">
      <c r="A7" s="21">
        <v>1</v>
      </c>
      <c r="B7" s="155" t="s">
        <v>556</v>
      </c>
      <c r="C7" s="155"/>
      <c r="D7" s="155"/>
      <c r="E7" s="155"/>
      <c r="F7" s="155"/>
      <c r="G7" s="155"/>
      <c r="H7" s="155"/>
      <c r="I7" s="155"/>
      <c r="J7" s="155"/>
      <c r="K7" s="155"/>
    </row>
    <row r="8" spans="1:32" x14ac:dyDescent="0.25">
      <c r="A8" s="38"/>
      <c r="B8" s="40"/>
      <c r="C8" s="40"/>
      <c r="D8" s="40"/>
      <c r="E8" s="40"/>
      <c r="F8" s="40"/>
      <c r="G8" s="40"/>
      <c r="H8" s="40"/>
      <c r="I8" s="40"/>
      <c r="J8" s="40"/>
      <c r="K8" s="495" t="s">
        <v>485</v>
      </c>
      <c r="L8" s="496"/>
      <c r="M8" s="496"/>
      <c r="N8" s="496"/>
      <c r="O8" s="496"/>
      <c r="P8" s="496"/>
      <c r="Q8" s="496"/>
      <c r="R8" s="496"/>
      <c r="S8" s="496"/>
      <c r="T8" s="496"/>
      <c r="U8" s="496"/>
      <c r="V8" s="496" t="s">
        <v>351</v>
      </c>
      <c r="W8" s="496"/>
      <c r="X8" s="496"/>
      <c r="Y8" s="496"/>
      <c r="Z8" s="496"/>
      <c r="AA8" s="496"/>
      <c r="AB8" s="496"/>
      <c r="AC8" s="496"/>
      <c r="AD8" s="496"/>
      <c r="AE8" s="496"/>
      <c r="AF8" s="496"/>
    </row>
    <row r="9" spans="1:32" x14ac:dyDescent="0.25">
      <c r="B9" s="500">
        <f>+A7+0.01</f>
        <v>1.01</v>
      </c>
      <c r="C9" s="500"/>
      <c r="D9" s="497" t="s">
        <v>271</v>
      </c>
      <c r="E9" s="498"/>
      <c r="F9" s="498"/>
      <c r="G9" s="498"/>
      <c r="H9" s="498"/>
      <c r="I9" s="498"/>
      <c r="J9" s="499"/>
      <c r="K9" s="494"/>
      <c r="L9" s="494"/>
      <c r="M9" s="494"/>
      <c r="N9" s="494"/>
      <c r="O9" s="494"/>
      <c r="P9" s="494"/>
      <c r="Q9" s="494"/>
      <c r="R9" s="494"/>
      <c r="S9" s="494"/>
      <c r="T9" s="494"/>
      <c r="U9" s="494"/>
      <c r="V9" s="494"/>
      <c r="W9" s="494"/>
      <c r="X9" s="494"/>
      <c r="Y9" s="494"/>
      <c r="Z9" s="494"/>
      <c r="AA9" s="494"/>
      <c r="AB9" s="494"/>
      <c r="AC9" s="494"/>
      <c r="AD9" s="494"/>
      <c r="AE9" s="494"/>
      <c r="AF9" s="494"/>
    </row>
    <row r="10" spans="1:32" x14ac:dyDescent="0.25">
      <c r="B10" s="500">
        <f t="shared" ref="B10:B15" si="0">+B9+0.01</f>
        <v>1.02</v>
      </c>
      <c r="C10" s="500"/>
      <c r="D10" s="497" t="s">
        <v>82</v>
      </c>
      <c r="E10" s="498"/>
      <c r="F10" s="498"/>
      <c r="G10" s="498"/>
      <c r="H10" s="498"/>
      <c r="I10" s="498"/>
      <c r="J10" s="499"/>
      <c r="K10" s="494"/>
      <c r="L10" s="494"/>
      <c r="M10" s="494"/>
      <c r="N10" s="494"/>
      <c r="O10" s="494"/>
      <c r="P10" s="494"/>
      <c r="Q10" s="494"/>
      <c r="R10" s="494"/>
      <c r="S10" s="494"/>
      <c r="T10" s="494"/>
      <c r="U10" s="494"/>
      <c r="V10" s="494"/>
      <c r="W10" s="494"/>
      <c r="X10" s="494"/>
      <c r="Y10" s="494"/>
      <c r="Z10" s="494"/>
      <c r="AA10" s="494"/>
      <c r="AB10" s="494"/>
      <c r="AC10" s="494"/>
      <c r="AD10" s="494"/>
      <c r="AE10" s="494"/>
      <c r="AF10" s="494"/>
    </row>
    <row r="11" spans="1:32" x14ac:dyDescent="0.25">
      <c r="B11" s="500">
        <f t="shared" si="0"/>
        <v>1.03</v>
      </c>
      <c r="C11" s="500"/>
      <c r="D11" s="497" t="s">
        <v>352</v>
      </c>
      <c r="E11" s="498"/>
      <c r="F11" s="498"/>
      <c r="G11" s="498"/>
      <c r="H11" s="498"/>
      <c r="I11" s="498"/>
      <c r="J11" s="499"/>
      <c r="K11" s="494"/>
      <c r="L11" s="494"/>
      <c r="M11" s="494"/>
      <c r="N11" s="494"/>
      <c r="O11" s="494"/>
      <c r="P11" s="494"/>
      <c r="Q11" s="494"/>
      <c r="R11" s="494"/>
      <c r="S11" s="494"/>
      <c r="T11" s="494"/>
      <c r="U11" s="494"/>
      <c r="V11" s="494"/>
      <c r="W11" s="494"/>
      <c r="X11" s="494"/>
      <c r="Y11" s="494"/>
      <c r="Z11" s="494"/>
      <c r="AA11" s="494"/>
      <c r="AB11" s="494"/>
      <c r="AC11" s="494"/>
      <c r="AD11" s="494"/>
      <c r="AE11" s="494"/>
      <c r="AF11" s="494"/>
    </row>
    <row r="12" spans="1:32" x14ac:dyDescent="0.25">
      <c r="B12" s="500">
        <f t="shared" si="0"/>
        <v>1.04</v>
      </c>
      <c r="C12" s="500"/>
      <c r="D12" s="497" t="s">
        <v>353</v>
      </c>
      <c r="E12" s="498"/>
      <c r="F12" s="498"/>
      <c r="G12" s="498"/>
      <c r="H12" s="498"/>
      <c r="I12" s="498"/>
      <c r="J12" s="499"/>
      <c r="K12" s="494"/>
      <c r="L12" s="494"/>
      <c r="M12" s="494"/>
      <c r="N12" s="494"/>
      <c r="O12" s="494"/>
      <c r="P12" s="494"/>
      <c r="Q12" s="494"/>
      <c r="R12" s="494"/>
      <c r="S12" s="494"/>
      <c r="T12" s="494"/>
      <c r="U12" s="494"/>
      <c r="V12" s="494"/>
      <c r="W12" s="494"/>
      <c r="X12" s="494"/>
      <c r="Y12" s="494"/>
      <c r="Z12" s="494"/>
      <c r="AA12" s="494"/>
      <c r="AB12" s="494"/>
      <c r="AC12" s="494"/>
      <c r="AD12" s="494"/>
      <c r="AE12" s="494"/>
      <c r="AF12" s="494"/>
    </row>
    <row r="13" spans="1:32" x14ac:dyDescent="0.25">
      <c r="B13" s="500">
        <f t="shared" si="0"/>
        <v>1.05</v>
      </c>
      <c r="C13" s="500"/>
      <c r="D13" s="497" t="s">
        <v>354</v>
      </c>
      <c r="E13" s="498"/>
      <c r="F13" s="498"/>
      <c r="G13" s="498"/>
      <c r="H13" s="498"/>
      <c r="I13" s="498"/>
      <c r="J13" s="499"/>
      <c r="K13" s="632"/>
      <c r="L13" s="632"/>
      <c r="M13" s="632"/>
      <c r="N13" s="632"/>
      <c r="O13" s="632"/>
      <c r="P13" s="632"/>
      <c r="Q13" s="632"/>
      <c r="R13" s="632"/>
      <c r="S13" s="632"/>
      <c r="T13" s="632"/>
      <c r="U13" s="632"/>
      <c r="V13" s="632"/>
      <c r="W13" s="632"/>
      <c r="X13" s="632"/>
      <c r="Y13" s="632"/>
      <c r="Z13" s="632"/>
      <c r="AA13" s="632"/>
      <c r="AB13" s="632"/>
      <c r="AC13" s="632"/>
      <c r="AD13" s="632"/>
      <c r="AE13" s="632"/>
      <c r="AF13" s="632"/>
    </row>
    <row r="14" spans="1:32" ht="15.75" thickBot="1" x14ac:dyDescent="0.3">
      <c r="B14" s="500">
        <f t="shared" si="0"/>
        <v>1.06</v>
      </c>
      <c r="C14" s="500"/>
      <c r="D14" s="497" t="s">
        <v>316</v>
      </c>
      <c r="E14" s="498"/>
      <c r="F14" s="498"/>
      <c r="G14" s="498"/>
      <c r="H14" s="498"/>
      <c r="I14" s="498"/>
      <c r="J14" s="499"/>
      <c r="K14" s="640"/>
      <c r="L14" s="632"/>
      <c r="M14" s="632"/>
      <c r="N14" s="632"/>
      <c r="O14" s="632"/>
      <c r="P14" s="632"/>
      <c r="Q14" s="632"/>
      <c r="R14" s="632"/>
      <c r="S14" s="632"/>
      <c r="T14" s="632"/>
      <c r="U14" s="632"/>
      <c r="V14" s="632"/>
      <c r="W14" s="632"/>
      <c r="X14" s="632"/>
      <c r="Y14" s="632"/>
      <c r="Z14" s="632"/>
      <c r="AA14" s="632"/>
      <c r="AB14" s="632"/>
      <c r="AC14" s="632"/>
      <c r="AD14" s="632"/>
      <c r="AE14" s="632"/>
      <c r="AF14" s="632"/>
    </row>
    <row r="15" spans="1:32" ht="15.75" thickBot="1" x14ac:dyDescent="0.3">
      <c r="B15" s="500">
        <f t="shared" si="0"/>
        <v>1.07</v>
      </c>
      <c r="C15" s="500"/>
      <c r="D15" s="497" t="s">
        <v>317</v>
      </c>
      <c r="E15" s="498"/>
      <c r="F15" s="498"/>
      <c r="G15" s="498"/>
      <c r="H15" s="498"/>
      <c r="I15" s="498"/>
      <c r="J15" s="498"/>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222" t="str">
        <f>IF(U15="","",IF(I16=U15,"","Nieprawidłowy PESEL-wprowadź ponownie"))</f>
        <v/>
      </c>
      <c r="L16" s="222"/>
      <c r="M16" s="222"/>
      <c r="N16" s="222"/>
      <c r="O16" s="222"/>
      <c r="P16" s="222"/>
      <c r="Q16" s="222"/>
      <c r="R16" s="222"/>
      <c r="S16" s="222"/>
      <c r="T16" s="222"/>
      <c r="U16" s="222"/>
      <c r="V16" s="222" t="str">
        <f>IF(AF15="","",IF(J16=AF15,"","Nieprawidłowy PESEL-wprowadź ponownie"))</f>
        <v/>
      </c>
      <c r="W16" s="222"/>
      <c r="X16" s="222"/>
      <c r="Y16" s="222"/>
      <c r="Z16" s="222"/>
      <c r="AA16" s="222"/>
      <c r="AB16" s="222"/>
      <c r="AC16" s="222"/>
      <c r="AD16" s="222"/>
      <c r="AE16" s="222"/>
      <c r="AF16" s="222"/>
    </row>
    <row r="17" spans="2:32" ht="15.75" thickBot="1" x14ac:dyDescent="0.3">
      <c r="B17" s="504">
        <f>+B15+0.01</f>
        <v>1.08</v>
      </c>
      <c r="C17" s="505"/>
      <c r="D17" s="506" t="s">
        <v>355</v>
      </c>
      <c r="E17" s="507"/>
      <c r="F17" s="507"/>
      <c r="G17" s="507"/>
      <c r="H17" s="507"/>
      <c r="I17" s="507"/>
      <c r="J17" s="508"/>
      <c r="K17" s="627"/>
      <c r="L17" s="627"/>
      <c r="M17" s="627"/>
      <c r="N17" s="627"/>
      <c r="O17" s="627"/>
      <c r="P17" s="627"/>
      <c r="Q17" s="627"/>
      <c r="R17" s="627"/>
      <c r="S17" s="627"/>
      <c r="T17" s="627"/>
      <c r="U17" s="627"/>
      <c r="V17" s="627"/>
      <c r="W17" s="627"/>
      <c r="X17" s="627"/>
      <c r="Y17" s="627"/>
      <c r="Z17" s="627"/>
      <c r="AA17" s="627"/>
      <c r="AB17" s="627"/>
      <c r="AC17" s="627"/>
      <c r="AD17" s="627"/>
      <c r="AE17" s="627"/>
      <c r="AF17" s="628"/>
    </row>
    <row r="18" spans="2:32" ht="15.75" thickBot="1" x14ac:dyDescent="0.3">
      <c r="B18" s="504">
        <f>+B17+0.01</f>
        <v>1.0900000000000001</v>
      </c>
      <c r="C18" s="505"/>
      <c r="D18" s="622" t="s">
        <v>269</v>
      </c>
      <c r="E18" s="622"/>
      <c r="F18" s="622"/>
      <c r="G18" s="622"/>
      <c r="H18" s="622"/>
      <c r="I18" s="622"/>
      <c r="J18" s="622"/>
      <c r="K18" s="501" t="s">
        <v>486</v>
      </c>
      <c r="L18" s="501"/>
      <c r="M18" s="501"/>
      <c r="N18" s="501"/>
      <c r="O18" s="501"/>
      <c r="P18" s="501"/>
      <c r="Q18" s="501"/>
      <c r="R18" s="501"/>
      <c r="S18" s="501"/>
      <c r="T18" s="501"/>
      <c r="U18" s="501"/>
      <c r="V18" s="501"/>
      <c r="W18" s="501"/>
      <c r="X18" s="501"/>
      <c r="Y18" s="501"/>
      <c r="Z18" s="501"/>
      <c r="AA18" s="501"/>
      <c r="AB18" s="501"/>
      <c r="AC18" s="501"/>
      <c r="AD18" s="502"/>
      <c r="AE18" s="503"/>
      <c r="AF18" s="53"/>
    </row>
    <row r="19" spans="2:32" x14ac:dyDescent="0.25">
      <c r="E19" s="207" t="s">
        <v>4</v>
      </c>
      <c r="F19" s="207"/>
      <c r="G19" s="207"/>
      <c r="H19" s="207"/>
      <c r="I19" s="207"/>
      <c r="K19" s="641"/>
      <c r="L19" s="642"/>
      <c r="M19" s="642"/>
      <c r="N19" s="642"/>
      <c r="O19" s="642"/>
      <c r="P19" s="642"/>
      <c r="Q19" s="642"/>
      <c r="R19" s="642"/>
      <c r="S19" s="642"/>
      <c r="T19" s="642"/>
      <c r="U19" s="642"/>
      <c r="V19" s="642" t="str">
        <f>IF(K19="","",IF($AD$18=Arkusz2!B3,'09. Kwestionariusz osobisty por'!K19,"proszę wpisać dane"))</f>
        <v/>
      </c>
      <c r="W19" s="642"/>
      <c r="X19" s="642"/>
      <c r="Y19" s="642"/>
      <c r="Z19" s="642"/>
      <c r="AA19" s="642"/>
      <c r="AB19" s="642"/>
      <c r="AC19" s="642"/>
      <c r="AD19" s="642"/>
      <c r="AE19" s="642"/>
      <c r="AF19" s="643"/>
    </row>
    <row r="20" spans="2:32" x14ac:dyDescent="0.25">
      <c r="E20" s="173" t="s">
        <v>5</v>
      </c>
      <c r="F20" s="173"/>
      <c r="G20" s="173"/>
      <c r="H20" s="173"/>
      <c r="I20" s="173"/>
      <c r="K20" s="634"/>
      <c r="L20" s="494"/>
      <c r="M20" s="494"/>
      <c r="N20" s="494"/>
      <c r="O20" s="494"/>
      <c r="P20" s="494"/>
      <c r="Q20" s="494"/>
      <c r="R20" s="494"/>
      <c r="S20" s="494"/>
      <c r="T20" s="494"/>
      <c r="U20" s="494"/>
      <c r="V20" s="494" t="str">
        <f>IF(K20="","",IF($AD$18=Arkusz2!B4,'09. Kwestionariusz osobisty por'!K20,"proszę wpisać dane"))</f>
        <v/>
      </c>
      <c r="W20" s="494"/>
      <c r="X20" s="494"/>
      <c r="Y20" s="494"/>
      <c r="Z20" s="494"/>
      <c r="AA20" s="494"/>
      <c r="AB20" s="494"/>
      <c r="AC20" s="494"/>
      <c r="AD20" s="494"/>
      <c r="AE20" s="494"/>
      <c r="AF20" s="635"/>
    </row>
    <row r="21" spans="2:32" x14ac:dyDescent="0.25">
      <c r="E21" s="173" t="s">
        <v>6</v>
      </c>
      <c r="F21" s="173"/>
      <c r="G21" s="173"/>
      <c r="H21" s="173"/>
      <c r="I21" s="173"/>
      <c r="K21" s="634"/>
      <c r="L21" s="494"/>
      <c r="M21" s="494"/>
      <c r="N21" s="494"/>
      <c r="O21" s="494"/>
      <c r="P21" s="494"/>
      <c r="Q21" s="494"/>
      <c r="R21" s="494"/>
      <c r="S21" s="494"/>
      <c r="T21" s="494"/>
      <c r="U21" s="494"/>
      <c r="V21" s="494" t="str">
        <f>IF(K21="","",IF($AD$18=Arkusz2!B5,'09. Kwestionariusz osobisty por'!K21,"proszę wpisać dane"))</f>
        <v/>
      </c>
      <c r="W21" s="494"/>
      <c r="X21" s="494"/>
      <c r="Y21" s="494"/>
      <c r="Z21" s="494"/>
      <c r="AA21" s="494"/>
      <c r="AB21" s="494"/>
      <c r="AC21" s="494"/>
      <c r="AD21" s="494"/>
      <c r="AE21" s="494"/>
      <c r="AF21" s="635"/>
    </row>
    <row r="22" spans="2:32" ht="15.75" thickBot="1" x14ac:dyDescent="0.3">
      <c r="E22" s="629" t="s">
        <v>7</v>
      </c>
      <c r="F22" s="629"/>
      <c r="G22" s="629"/>
      <c r="H22" s="629"/>
      <c r="I22" s="629"/>
      <c r="K22" s="644"/>
      <c r="L22" s="632"/>
      <c r="M22" s="632"/>
      <c r="N22" s="632"/>
      <c r="O22" s="632"/>
      <c r="P22" s="632"/>
      <c r="Q22" s="632"/>
      <c r="R22" s="632"/>
      <c r="S22" s="632"/>
      <c r="T22" s="632"/>
      <c r="U22" s="632"/>
      <c r="V22" s="632" t="str">
        <f>IF(K22="","",IF($AD$18=Arkusz2!B6,'09. Kwestionariusz osobisty por'!K22,"proszę wpisać dane"))</f>
        <v/>
      </c>
      <c r="W22" s="632"/>
      <c r="X22" s="632"/>
      <c r="Y22" s="632"/>
      <c r="Z22" s="632"/>
      <c r="AA22" s="632"/>
      <c r="AB22" s="632"/>
      <c r="AC22" s="632"/>
      <c r="AD22" s="632"/>
      <c r="AE22" s="632"/>
      <c r="AF22" s="645"/>
    </row>
    <row r="23" spans="2:32" x14ac:dyDescent="0.25">
      <c r="B23" s="509">
        <f>+B18+0.01</f>
        <v>1.1000000000000001</v>
      </c>
      <c r="C23" s="510"/>
      <c r="D23" s="513" t="s">
        <v>315</v>
      </c>
      <c r="E23" s="513"/>
      <c r="F23" s="513"/>
      <c r="G23" s="513"/>
      <c r="H23" s="513"/>
      <c r="I23" s="513"/>
      <c r="J23" s="514"/>
      <c r="K23" s="636" t="s">
        <v>567</v>
      </c>
      <c r="L23" s="637"/>
      <c r="M23" s="637"/>
      <c r="N23" s="637"/>
      <c r="O23" s="637"/>
      <c r="P23" s="637"/>
      <c r="Q23" s="637"/>
      <c r="R23" s="637"/>
      <c r="S23" s="637"/>
      <c r="T23" s="637"/>
      <c r="U23" s="637"/>
      <c r="V23" s="637"/>
      <c r="W23" s="637"/>
      <c r="X23" s="637"/>
      <c r="Y23" s="637"/>
      <c r="Z23" s="637"/>
      <c r="AA23" s="637"/>
      <c r="AB23" s="637"/>
      <c r="AC23" s="637"/>
      <c r="AD23" s="638"/>
      <c r="AE23" s="639"/>
      <c r="AF23" s="91"/>
    </row>
    <row r="24" spans="2:32" ht="15.75" thickBot="1" x14ac:dyDescent="0.3">
      <c r="B24" s="511"/>
      <c r="C24" s="512"/>
      <c r="D24" s="515"/>
      <c r="E24" s="515"/>
      <c r="F24" s="515"/>
      <c r="G24" s="515"/>
      <c r="H24" s="515"/>
      <c r="I24" s="515"/>
      <c r="J24" s="516"/>
      <c r="K24" s="489" t="s">
        <v>357</v>
      </c>
      <c r="L24" s="490"/>
      <c r="M24" s="490"/>
      <c r="N24" s="490"/>
      <c r="O24" s="490"/>
      <c r="P24" s="490"/>
      <c r="Q24" s="490"/>
      <c r="R24" s="490"/>
      <c r="S24" s="490"/>
      <c r="T24" s="490"/>
      <c r="U24" s="490"/>
      <c r="V24" s="490"/>
      <c r="W24" s="490"/>
      <c r="X24" s="490"/>
      <c r="Y24" s="490"/>
      <c r="Z24" s="490"/>
      <c r="AA24" s="490"/>
      <c r="AB24" s="490"/>
      <c r="AC24" s="490"/>
      <c r="AD24" s="491"/>
      <c r="AE24" s="492"/>
      <c r="AF24" s="92"/>
    </row>
    <row r="25" spans="2:32" x14ac:dyDescent="0.25">
      <c r="E25" s="207" t="s">
        <v>4</v>
      </c>
      <c r="F25" s="207"/>
      <c r="G25" s="207"/>
      <c r="H25" s="207"/>
      <c r="I25" s="207"/>
      <c r="K25" s="641" t="str">
        <f>IF($AD$23="TAK",K19,"")</f>
        <v/>
      </c>
      <c r="L25" s="642"/>
      <c r="M25" s="642"/>
      <c r="N25" s="642"/>
      <c r="O25" s="642"/>
      <c r="P25" s="642"/>
      <c r="Q25" s="642"/>
      <c r="R25" s="642"/>
      <c r="S25" s="642"/>
      <c r="T25" s="642"/>
      <c r="U25" s="642"/>
      <c r="V25" s="642" t="str">
        <f>IF(K25="","",IF($AD$24="TAK",'09. Kwestionariusz osobisty wn'!K25,"proszę wpisać dane"))</f>
        <v/>
      </c>
      <c r="W25" s="642"/>
      <c r="X25" s="642"/>
      <c r="Y25" s="642"/>
      <c r="Z25" s="642"/>
      <c r="AA25" s="642"/>
      <c r="AB25" s="642"/>
      <c r="AC25" s="642"/>
      <c r="AD25" s="642"/>
      <c r="AE25" s="642"/>
      <c r="AF25" s="643"/>
    </row>
    <row r="26" spans="2:32" x14ac:dyDescent="0.25">
      <c r="E26" s="173" t="s">
        <v>5</v>
      </c>
      <c r="F26" s="173"/>
      <c r="G26" s="173"/>
      <c r="H26" s="173"/>
      <c r="I26" s="173"/>
      <c r="K26" s="634" t="str">
        <f t="shared" ref="K26:K28" si="1">IF($AD$23="TAK",K20,"")</f>
        <v/>
      </c>
      <c r="L26" s="494"/>
      <c r="M26" s="494"/>
      <c r="N26" s="494"/>
      <c r="O26" s="494"/>
      <c r="P26" s="494"/>
      <c r="Q26" s="494"/>
      <c r="R26" s="494"/>
      <c r="S26" s="494"/>
      <c r="T26" s="494"/>
      <c r="U26" s="494"/>
      <c r="V26" s="494" t="str">
        <f>IF(K26="","",IF($AD$24="TAK",'09. Kwestionariusz osobisty wn'!K26,"proszę wpisać dane"))</f>
        <v/>
      </c>
      <c r="W26" s="494"/>
      <c r="X26" s="494"/>
      <c r="Y26" s="494"/>
      <c r="Z26" s="494"/>
      <c r="AA26" s="494"/>
      <c r="AB26" s="494"/>
      <c r="AC26" s="494"/>
      <c r="AD26" s="494"/>
      <c r="AE26" s="494"/>
      <c r="AF26" s="635"/>
    </row>
    <row r="27" spans="2:32" x14ac:dyDescent="0.25">
      <c r="E27" s="173" t="s">
        <v>6</v>
      </c>
      <c r="F27" s="173"/>
      <c r="G27" s="173"/>
      <c r="H27" s="173"/>
      <c r="I27" s="173"/>
      <c r="K27" s="634" t="str">
        <f t="shared" si="1"/>
        <v/>
      </c>
      <c r="L27" s="494"/>
      <c r="M27" s="494"/>
      <c r="N27" s="494"/>
      <c r="O27" s="494"/>
      <c r="P27" s="494"/>
      <c r="Q27" s="494"/>
      <c r="R27" s="494"/>
      <c r="S27" s="494"/>
      <c r="T27" s="494"/>
      <c r="U27" s="494"/>
      <c r="V27" s="494" t="str">
        <f>IF(K27="","",IF($AD$24="TAK",'09. Kwestionariusz osobisty wn'!K27,"proszę wpisać dane"))</f>
        <v/>
      </c>
      <c r="W27" s="494"/>
      <c r="X27" s="494"/>
      <c r="Y27" s="494"/>
      <c r="Z27" s="494"/>
      <c r="AA27" s="494"/>
      <c r="AB27" s="494"/>
      <c r="AC27" s="494"/>
      <c r="AD27" s="494"/>
      <c r="AE27" s="494"/>
      <c r="AF27" s="635"/>
    </row>
    <row r="28" spans="2:32" ht="15.75" thickBot="1" x14ac:dyDescent="0.3">
      <c r="E28" s="629" t="s">
        <v>7</v>
      </c>
      <c r="F28" s="629"/>
      <c r="G28" s="629"/>
      <c r="H28" s="629"/>
      <c r="I28" s="629"/>
      <c r="K28" s="644" t="str">
        <f t="shared" si="1"/>
        <v/>
      </c>
      <c r="L28" s="632"/>
      <c r="M28" s="632"/>
      <c r="N28" s="632"/>
      <c r="O28" s="632"/>
      <c r="P28" s="632"/>
      <c r="Q28" s="632"/>
      <c r="R28" s="632"/>
      <c r="S28" s="632"/>
      <c r="T28" s="632"/>
      <c r="U28" s="632"/>
      <c r="V28" s="632" t="str">
        <f>IF(K28="","",IF($AD$24="TAK",'09. Kwestionariusz osobisty wn'!K28,"proszę wpisać dane"))</f>
        <v/>
      </c>
      <c r="W28" s="632"/>
      <c r="X28" s="632"/>
      <c r="Y28" s="632"/>
      <c r="Z28" s="632"/>
      <c r="AA28" s="632"/>
      <c r="AB28" s="632"/>
      <c r="AC28" s="632"/>
      <c r="AD28" s="632"/>
      <c r="AE28" s="632"/>
      <c r="AF28" s="645"/>
    </row>
    <row r="29" spans="2:32" x14ac:dyDescent="0.25">
      <c r="B29" s="517">
        <f>+B23+0.01</f>
        <v>1.1100000000000001</v>
      </c>
      <c r="C29" s="518"/>
      <c r="D29" s="513" t="s">
        <v>358</v>
      </c>
      <c r="E29" s="513"/>
      <c r="F29" s="513"/>
      <c r="G29" s="513"/>
      <c r="H29" s="513"/>
      <c r="I29" s="513"/>
      <c r="J29" s="514"/>
      <c r="K29" s="636" t="s">
        <v>568</v>
      </c>
      <c r="L29" s="637"/>
      <c r="M29" s="637"/>
      <c r="N29" s="637"/>
      <c r="O29" s="637"/>
      <c r="P29" s="637"/>
      <c r="Q29" s="637"/>
      <c r="R29" s="637"/>
      <c r="S29" s="637"/>
      <c r="T29" s="637"/>
      <c r="U29" s="637"/>
      <c r="V29" s="637"/>
      <c r="W29" s="637"/>
      <c r="X29" s="637"/>
      <c r="Y29" s="637"/>
      <c r="Z29" s="637"/>
      <c r="AA29" s="637"/>
      <c r="AB29" s="637"/>
      <c r="AC29" s="637"/>
      <c r="AD29" s="638"/>
      <c r="AE29" s="639"/>
      <c r="AF29" s="90"/>
    </row>
    <row r="30" spans="2:32" ht="15.75" thickBot="1" x14ac:dyDescent="0.3">
      <c r="B30" s="519"/>
      <c r="C30" s="520"/>
      <c r="D30" s="515"/>
      <c r="E30" s="515"/>
      <c r="F30" s="515"/>
      <c r="G30" s="515"/>
      <c r="H30" s="515"/>
      <c r="I30" s="515"/>
      <c r="J30" s="516"/>
      <c r="K30" s="489" t="s">
        <v>359</v>
      </c>
      <c r="L30" s="490"/>
      <c r="M30" s="490"/>
      <c r="N30" s="490"/>
      <c r="O30" s="490"/>
      <c r="P30" s="490"/>
      <c r="Q30" s="490"/>
      <c r="R30" s="490"/>
      <c r="S30" s="490"/>
      <c r="T30" s="490"/>
      <c r="U30" s="490"/>
      <c r="V30" s="490"/>
      <c r="W30" s="490"/>
      <c r="X30" s="490"/>
      <c r="Y30" s="490"/>
      <c r="Z30" s="490"/>
      <c r="AA30" s="490"/>
      <c r="AB30" s="490"/>
      <c r="AC30" s="490"/>
      <c r="AD30" s="491"/>
      <c r="AE30" s="492"/>
      <c r="AF30" s="53"/>
    </row>
    <row r="31" spans="2:32" x14ac:dyDescent="0.25">
      <c r="E31" s="207" t="s">
        <v>4</v>
      </c>
      <c r="F31" s="207"/>
      <c r="G31" s="207"/>
      <c r="H31" s="207"/>
      <c r="I31" s="207"/>
      <c r="K31" s="641" t="str">
        <f>IF($AD$29="TAK",K25,"")</f>
        <v/>
      </c>
      <c r="L31" s="642"/>
      <c r="M31" s="642"/>
      <c r="N31" s="642"/>
      <c r="O31" s="642"/>
      <c r="P31" s="642"/>
      <c r="Q31" s="642"/>
      <c r="R31" s="642"/>
      <c r="S31" s="642"/>
      <c r="T31" s="642"/>
      <c r="U31" s="642"/>
      <c r="V31" s="642" t="str">
        <f>IF(K31="","",IF($AD$30=Arkusz2!B13,'09. Kwestionariusz osobisty wn'!K31,"proszę wpisać dane"))</f>
        <v/>
      </c>
      <c r="W31" s="642"/>
      <c r="X31" s="642"/>
      <c r="Y31" s="642"/>
      <c r="Z31" s="642"/>
      <c r="AA31" s="642"/>
      <c r="AB31" s="642"/>
      <c r="AC31" s="642"/>
      <c r="AD31" s="642"/>
      <c r="AE31" s="642"/>
      <c r="AF31" s="643"/>
    </row>
    <row r="32" spans="2:32" x14ac:dyDescent="0.25">
      <c r="E32" s="173" t="s">
        <v>5</v>
      </c>
      <c r="F32" s="173"/>
      <c r="G32" s="173"/>
      <c r="H32" s="173"/>
      <c r="I32" s="173"/>
      <c r="K32" s="634" t="str">
        <f t="shared" ref="K32" si="2">IF($AD$29="TAK",K26,"")</f>
        <v/>
      </c>
      <c r="L32" s="494"/>
      <c r="M32" s="494"/>
      <c r="N32" s="494"/>
      <c r="O32" s="494"/>
      <c r="P32" s="494"/>
      <c r="Q32" s="494"/>
      <c r="R32" s="494"/>
      <c r="S32" s="494"/>
      <c r="T32" s="494"/>
      <c r="U32" s="494"/>
      <c r="V32" s="494" t="str">
        <f>IF(K32="","",IF($AD$30=Arkusz2!B14,'09. Kwestionariusz osobisty wn'!K32,"proszę wpisać dane"))</f>
        <v/>
      </c>
      <c r="W32" s="494"/>
      <c r="X32" s="494"/>
      <c r="Y32" s="494"/>
      <c r="Z32" s="494"/>
      <c r="AA32" s="494"/>
      <c r="AB32" s="494"/>
      <c r="AC32" s="494"/>
      <c r="AD32" s="494"/>
      <c r="AE32" s="494"/>
      <c r="AF32" s="635"/>
    </row>
    <row r="33" spans="2:32" x14ac:dyDescent="0.25">
      <c r="E33" s="173" t="s">
        <v>6</v>
      </c>
      <c r="F33" s="173"/>
      <c r="G33" s="173"/>
      <c r="H33" s="173"/>
      <c r="I33" s="173"/>
      <c r="K33" s="634" t="str">
        <f>IF($AD$29="TAK",K27,"")</f>
        <v/>
      </c>
      <c r="L33" s="494"/>
      <c r="M33" s="494"/>
      <c r="N33" s="494"/>
      <c r="O33" s="494"/>
      <c r="P33" s="494"/>
      <c r="Q33" s="494"/>
      <c r="R33" s="494"/>
      <c r="S33" s="494"/>
      <c r="T33" s="494"/>
      <c r="U33" s="494"/>
      <c r="V33" s="494" t="str">
        <f>IF(K33="","",IF($AD$30=Arkusz2!B15,'09. Kwestionariusz osobisty wn'!K33,"proszę wpisać dane"))</f>
        <v/>
      </c>
      <c r="W33" s="494"/>
      <c r="X33" s="494"/>
      <c r="Y33" s="494"/>
      <c r="Z33" s="494"/>
      <c r="AA33" s="494"/>
      <c r="AB33" s="494"/>
      <c r="AC33" s="494"/>
      <c r="AD33" s="494"/>
      <c r="AE33" s="494"/>
      <c r="AF33" s="635"/>
    </row>
    <row r="34" spans="2:32" ht="15.75" thickBot="1" x14ac:dyDescent="0.3">
      <c r="E34" s="629" t="s">
        <v>7</v>
      </c>
      <c r="F34" s="629"/>
      <c r="G34" s="629"/>
      <c r="H34" s="629"/>
      <c r="I34" s="629"/>
      <c r="K34" s="630" t="str">
        <f>IF($AD$29="TAK",K28,"")</f>
        <v/>
      </c>
      <c r="L34" s="631"/>
      <c r="M34" s="631"/>
      <c r="N34" s="631"/>
      <c r="O34" s="631"/>
      <c r="P34" s="631"/>
      <c r="Q34" s="631"/>
      <c r="R34" s="631"/>
      <c r="S34" s="631"/>
      <c r="T34" s="631"/>
      <c r="U34" s="631"/>
      <c r="V34" s="632" t="str">
        <f>IF(K34="","",IF($AD$30=Arkusz2!B16,'09. Kwestionariusz osobisty wn'!K34,"proszę wpisać dane"))</f>
        <v/>
      </c>
      <c r="W34" s="632"/>
      <c r="X34" s="632"/>
      <c r="Y34" s="632"/>
      <c r="Z34" s="632"/>
      <c r="AA34" s="632"/>
      <c r="AB34" s="632"/>
      <c r="AC34" s="632"/>
      <c r="AD34" s="632"/>
      <c r="AE34" s="632"/>
      <c r="AF34" s="633"/>
    </row>
    <row r="35" spans="2:32" ht="15.75" thickBot="1" x14ac:dyDescent="0.3">
      <c r="B35" s="600">
        <f>+B29+0.01</f>
        <v>1.1200000000000001</v>
      </c>
      <c r="C35" s="601"/>
      <c r="D35" s="622" t="s">
        <v>84</v>
      </c>
      <c r="E35" s="622"/>
      <c r="F35" s="622"/>
      <c r="G35" s="622"/>
      <c r="H35" s="622"/>
      <c r="I35" s="622"/>
      <c r="J35" s="622"/>
      <c r="K35" s="627"/>
      <c r="L35" s="627"/>
      <c r="M35" s="627"/>
      <c r="N35" s="627"/>
      <c r="O35" s="627"/>
      <c r="P35" s="627"/>
      <c r="Q35" s="627"/>
      <c r="R35" s="627"/>
      <c r="S35" s="627"/>
      <c r="T35" s="627"/>
      <c r="U35" s="627"/>
      <c r="V35" s="627"/>
      <c r="W35" s="627"/>
      <c r="X35" s="627"/>
      <c r="Y35" s="627"/>
      <c r="Z35" s="627"/>
      <c r="AA35" s="627"/>
      <c r="AB35" s="627"/>
      <c r="AC35" s="627"/>
      <c r="AD35" s="627"/>
      <c r="AE35" s="627"/>
      <c r="AF35" s="628"/>
    </row>
    <row r="36" spans="2:32" ht="15.75" thickBot="1" x14ac:dyDescent="0.3">
      <c r="B36" s="600">
        <f>+B35+0.01</f>
        <v>1.1300000000000001</v>
      </c>
      <c r="C36" s="601"/>
      <c r="D36" s="622" t="s">
        <v>360</v>
      </c>
      <c r="E36" s="622"/>
      <c r="F36" s="622"/>
      <c r="G36" s="622"/>
      <c r="H36" s="622"/>
      <c r="I36" s="622"/>
      <c r="J36" s="622"/>
      <c r="K36" s="627"/>
      <c r="L36" s="627"/>
      <c r="M36" s="627"/>
      <c r="N36" s="627"/>
      <c r="O36" s="627"/>
      <c r="P36" s="627"/>
      <c r="Q36" s="627"/>
      <c r="R36" s="627"/>
      <c r="S36" s="627"/>
      <c r="T36" s="627"/>
      <c r="U36" s="627"/>
      <c r="V36" s="627"/>
      <c r="W36" s="627"/>
      <c r="X36" s="627"/>
      <c r="Y36" s="627"/>
      <c r="Z36" s="627"/>
      <c r="AA36" s="627"/>
      <c r="AB36" s="627"/>
      <c r="AC36" s="627"/>
      <c r="AD36" s="627"/>
      <c r="AE36" s="627"/>
      <c r="AF36" s="628"/>
    </row>
    <row r="37" spans="2:32" ht="15.75" thickBot="1" x14ac:dyDescent="0.3">
      <c r="B37" s="600">
        <f>+B36+0.01</f>
        <v>1.1400000000000001</v>
      </c>
      <c r="C37" s="601"/>
      <c r="D37" s="622" t="s">
        <v>361</v>
      </c>
      <c r="E37" s="622"/>
      <c r="F37" s="622"/>
      <c r="G37" s="622"/>
      <c r="H37" s="622"/>
      <c r="I37" s="622"/>
      <c r="J37" s="622"/>
      <c r="K37" s="627"/>
      <c r="L37" s="627"/>
      <c r="M37" s="627"/>
      <c r="N37" s="627"/>
      <c r="O37" s="627"/>
      <c r="P37" s="627"/>
      <c r="Q37" s="627"/>
      <c r="R37" s="627"/>
      <c r="S37" s="627"/>
      <c r="T37" s="627"/>
      <c r="U37" s="627"/>
      <c r="V37" s="627"/>
      <c r="W37" s="627"/>
      <c r="X37" s="627"/>
      <c r="Y37" s="627"/>
      <c r="Z37" s="627"/>
      <c r="AA37" s="627"/>
      <c r="AB37" s="627"/>
      <c r="AC37" s="627"/>
      <c r="AD37" s="627"/>
      <c r="AE37" s="627"/>
      <c r="AF37" s="628"/>
    </row>
    <row r="38" spans="2:32" ht="15.75" thickBot="1" x14ac:dyDescent="0.3">
      <c r="B38" s="600">
        <f>+B37+0.01</f>
        <v>1.1500000000000001</v>
      </c>
      <c r="C38" s="601"/>
      <c r="D38" s="622" t="s">
        <v>362</v>
      </c>
      <c r="E38" s="622"/>
      <c r="F38" s="622"/>
      <c r="G38" s="622"/>
      <c r="H38" s="622"/>
      <c r="I38" s="622"/>
      <c r="J38" s="623"/>
      <c r="K38" s="624">
        <f>SUM(K39:U42)</f>
        <v>0</v>
      </c>
      <c r="L38" s="513"/>
      <c r="M38" s="513"/>
      <c r="N38" s="513"/>
      <c r="O38" s="513"/>
      <c r="P38" s="513"/>
      <c r="Q38" s="513"/>
      <c r="R38" s="513"/>
      <c r="S38" s="513"/>
      <c r="T38" s="513"/>
      <c r="U38" s="513"/>
      <c r="V38" s="513">
        <f>SUM(V39:AF42)</f>
        <v>0</v>
      </c>
      <c r="W38" s="513"/>
      <c r="X38" s="513"/>
      <c r="Y38" s="513"/>
      <c r="Z38" s="513"/>
      <c r="AA38" s="513"/>
      <c r="AB38" s="513"/>
      <c r="AC38" s="513"/>
      <c r="AD38" s="513"/>
      <c r="AE38" s="513"/>
      <c r="AF38" s="625"/>
    </row>
    <row r="39" spans="2:32" x14ac:dyDescent="0.25">
      <c r="E39" s="626" t="s">
        <v>363</v>
      </c>
      <c r="F39" s="626"/>
      <c r="G39" s="626"/>
      <c r="H39" s="626"/>
      <c r="I39" s="626"/>
      <c r="K39" s="616"/>
      <c r="L39" s="617"/>
      <c r="M39" s="617"/>
      <c r="N39" s="617"/>
      <c r="O39" s="617"/>
      <c r="P39" s="617"/>
      <c r="Q39" s="617"/>
      <c r="R39" s="617"/>
      <c r="S39" s="617"/>
      <c r="T39" s="617"/>
      <c r="U39" s="617"/>
      <c r="V39" s="617"/>
      <c r="W39" s="617"/>
      <c r="X39" s="617"/>
      <c r="Y39" s="617"/>
      <c r="Z39" s="617"/>
      <c r="AA39" s="617"/>
      <c r="AB39" s="617"/>
      <c r="AC39" s="617"/>
      <c r="AD39" s="617"/>
      <c r="AE39" s="617"/>
      <c r="AF39" s="618"/>
    </row>
    <row r="40" spans="2:32" x14ac:dyDescent="0.25">
      <c r="E40" s="259" t="s">
        <v>364</v>
      </c>
      <c r="F40" s="259"/>
      <c r="G40" s="259"/>
      <c r="H40" s="259"/>
      <c r="I40" s="259"/>
      <c r="K40" s="616"/>
      <c r="L40" s="617"/>
      <c r="M40" s="617"/>
      <c r="N40" s="617"/>
      <c r="O40" s="617"/>
      <c r="P40" s="617"/>
      <c r="Q40" s="617"/>
      <c r="R40" s="617"/>
      <c r="S40" s="617"/>
      <c r="T40" s="617"/>
      <c r="U40" s="617"/>
      <c r="V40" s="617"/>
      <c r="W40" s="617"/>
      <c r="X40" s="617"/>
      <c r="Y40" s="617"/>
      <c r="Z40" s="617"/>
      <c r="AA40" s="617"/>
      <c r="AB40" s="617"/>
      <c r="AC40" s="617"/>
      <c r="AD40" s="617"/>
      <c r="AE40" s="617"/>
      <c r="AF40" s="618"/>
    </row>
    <row r="41" spans="2:32" x14ac:dyDescent="0.25">
      <c r="E41" s="259" t="s">
        <v>365</v>
      </c>
      <c r="F41" s="259"/>
      <c r="G41" s="259"/>
      <c r="H41" s="259"/>
      <c r="I41" s="259"/>
      <c r="K41" s="616"/>
      <c r="L41" s="617"/>
      <c r="M41" s="617"/>
      <c r="N41" s="617"/>
      <c r="O41" s="617"/>
      <c r="P41" s="617"/>
      <c r="Q41" s="617"/>
      <c r="R41" s="617"/>
      <c r="S41" s="617"/>
      <c r="T41" s="617"/>
      <c r="U41" s="617"/>
      <c r="V41" s="617"/>
      <c r="W41" s="617"/>
      <c r="X41" s="617"/>
      <c r="Y41" s="617"/>
      <c r="Z41" s="617"/>
      <c r="AA41" s="617"/>
      <c r="AB41" s="617"/>
      <c r="AC41" s="617"/>
      <c r="AD41" s="617"/>
      <c r="AE41" s="617"/>
      <c r="AF41" s="618"/>
    </row>
    <row r="42" spans="2:32" ht="20.25" customHeight="1" thickBot="1" x14ac:dyDescent="0.3">
      <c r="E42" s="615" t="s">
        <v>484</v>
      </c>
      <c r="F42" s="615"/>
      <c r="G42" s="615"/>
      <c r="H42" s="615"/>
      <c r="I42" s="615"/>
      <c r="K42" s="619"/>
      <c r="L42" s="620"/>
      <c r="M42" s="620"/>
      <c r="N42" s="620"/>
      <c r="O42" s="620"/>
      <c r="P42" s="620"/>
      <c r="Q42" s="620"/>
      <c r="R42" s="620"/>
      <c r="S42" s="620"/>
      <c r="T42" s="620"/>
      <c r="U42" s="620"/>
      <c r="V42" s="620"/>
      <c r="W42" s="620"/>
      <c r="X42" s="620"/>
      <c r="Y42" s="620"/>
      <c r="Z42" s="620"/>
      <c r="AA42" s="620"/>
      <c r="AB42" s="620"/>
      <c r="AC42" s="620"/>
      <c r="AD42" s="620"/>
      <c r="AE42" s="620"/>
      <c r="AF42" s="621"/>
    </row>
    <row r="43" spans="2:32" ht="15.75" thickBot="1" x14ac:dyDescent="0.3">
      <c r="B43" s="600">
        <f>+B38+0.01</f>
        <v>1.1600000000000001</v>
      </c>
      <c r="C43" s="606"/>
      <c r="D43" s="607" t="s">
        <v>366</v>
      </c>
      <c r="E43" s="476"/>
      <c r="F43" s="476"/>
      <c r="G43" s="476"/>
      <c r="H43" s="476"/>
      <c r="I43" s="476"/>
      <c r="J43" s="476"/>
      <c r="K43" s="610"/>
      <c r="L43" s="610"/>
      <c r="M43" s="610"/>
      <c r="N43" s="610"/>
      <c r="O43" s="610"/>
      <c r="P43" s="610"/>
      <c r="Q43" s="610"/>
      <c r="R43" s="610"/>
      <c r="S43" s="610"/>
      <c r="T43" s="610"/>
      <c r="U43" s="610"/>
      <c r="V43" s="610"/>
      <c r="W43" s="610"/>
      <c r="X43" s="610"/>
      <c r="Y43" s="610"/>
      <c r="Z43" s="610"/>
      <c r="AA43" s="610"/>
      <c r="AB43" s="610"/>
      <c r="AC43" s="610"/>
      <c r="AD43" s="610"/>
      <c r="AE43" s="610"/>
      <c r="AF43" s="612"/>
    </row>
    <row r="44" spans="2:32" x14ac:dyDescent="0.25">
      <c r="D44" s="608"/>
      <c r="E44" s="469"/>
      <c r="F44" s="469"/>
      <c r="G44" s="469"/>
      <c r="H44" s="469"/>
      <c r="I44" s="469"/>
      <c r="J44" s="469"/>
      <c r="K44" s="295"/>
      <c r="L44" s="295"/>
      <c r="M44" s="295"/>
      <c r="N44" s="295"/>
      <c r="O44" s="295"/>
      <c r="P44" s="295"/>
      <c r="Q44" s="295"/>
      <c r="R44" s="295"/>
      <c r="S44" s="295"/>
      <c r="T44" s="295"/>
      <c r="U44" s="295"/>
      <c r="V44" s="295"/>
      <c r="W44" s="295"/>
      <c r="X44" s="295"/>
      <c r="Y44" s="295"/>
      <c r="Z44" s="295"/>
      <c r="AA44" s="295"/>
      <c r="AB44" s="295"/>
      <c r="AC44" s="295"/>
      <c r="AD44" s="295"/>
      <c r="AE44" s="295"/>
      <c r="AF44" s="613"/>
    </row>
    <row r="45" spans="2:32" ht="15.75" thickBot="1" x14ac:dyDescent="0.3">
      <c r="D45" s="609"/>
      <c r="E45" s="465"/>
      <c r="F45" s="465"/>
      <c r="G45" s="465"/>
      <c r="H45" s="465"/>
      <c r="I45" s="465"/>
      <c r="J45" s="465"/>
      <c r="K45" s="611"/>
      <c r="L45" s="611"/>
      <c r="M45" s="611"/>
      <c r="N45" s="611"/>
      <c r="O45" s="611"/>
      <c r="P45" s="611"/>
      <c r="Q45" s="611"/>
      <c r="R45" s="611"/>
      <c r="S45" s="611"/>
      <c r="T45" s="611"/>
      <c r="U45" s="611"/>
      <c r="V45" s="611"/>
      <c r="W45" s="611"/>
      <c r="X45" s="611"/>
      <c r="Y45" s="611"/>
      <c r="Z45" s="611"/>
      <c r="AA45" s="611"/>
      <c r="AB45" s="611"/>
      <c r="AC45" s="611"/>
      <c r="AD45" s="611"/>
      <c r="AE45" s="611"/>
      <c r="AF45" s="614"/>
    </row>
    <row r="46" spans="2:32" ht="20.25" customHeight="1" thickBot="1" x14ac:dyDescent="0.3">
      <c r="B46" s="600">
        <f>+B43+0.01</f>
        <v>1.1700000000000002</v>
      </c>
      <c r="C46" s="601"/>
      <c r="D46" s="602" t="s">
        <v>367</v>
      </c>
      <c r="E46" s="602"/>
      <c r="F46" s="602"/>
      <c r="G46" s="602"/>
      <c r="H46" s="602"/>
      <c r="I46" s="602"/>
      <c r="J46" s="602"/>
      <c r="K46" s="603"/>
      <c r="L46" s="604"/>
      <c r="M46" s="604"/>
      <c r="N46" s="604"/>
      <c r="O46" s="604"/>
      <c r="P46" s="604"/>
      <c r="Q46" s="604"/>
      <c r="R46" s="604"/>
      <c r="S46" s="604"/>
      <c r="T46" s="604"/>
      <c r="U46" s="604"/>
      <c r="V46" s="604"/>
      <c r="W46" s="604"/>
      <c r="X46" s="604"/>
      <c r="Y46" s="604"/>
      <c r="Z46" s="604"/>
      <c r="AA46" s="604"/>
      <c r="AB46" s="604"/>
      <c r="AC46" s="604"/>
      <c r="AD46" s="604"/>
      <c r="AE46" s="604"/>
      <c r="AF46" s="605"/>
    </row>
    <row r="49" spans="1:32" x14ac:dyDescent="0.25">
      <c r="A49" s="21">
        <f>+A7+1</f>
        <v>2</v>
      </c>
      <c r="B49" s="155" t="s">
        <v>416</v>
      </c>
      <c r="C49" s="155"/>
      <c r="D49" s="155"/>
      <c r="E49" s="155"/>
      <c r="F49" s="155"/>
      <c r="G49" s="155"/>
      <c r="H49" s="155"/>
      <c r="I49" s="155"/>
      <c r="J49" s="155"/>
      <c r="K49" s="155"/>
    </row>
    <row r="50" spans="1:32" ht="15.75" thickBot="1" x14ac:dyDescent="0.3"/>
    <row r="51" spans="1:32" ht="15" customHeight="1" x14ac:dyDescent="0.25">
      <c r="B51" s="588" t="s">
        <v>119</v>
      </c>
      <c r="C51" s="589"/>
      <c r="D51" s="589"/>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4"/>
    </row>
    <row r="52" spans="1:32" ht="15" customHeight="1" x14ac:dyDescent="0.25">
      <c r="B52" s="556">
        <f>+A49+0.01</f>
        <v>2.0099999999999998</v>
      </c>
      <c r="C52" s="172"/>
      <c r="D52" s="361" t="s">
        <v>372</v>
      </c>
      <c r="E52" s="590"/>
      <c r="F52" s="590"/>
      <c r="G52" s="590" t="s">
        <v>121</v>
      </c>
      <c r="H52" s="590"/>
      <c r="I52" s="590"/>
      <c r="J52" s="590"/>
      <c r="K52" s="590"/>
      <c r="L52" s="592" t="s">
        <v>369</v>
      </c>
      <c r="M52" s="592"/>
      <c r="N52" s="592"/>
      <c r="O52" s="592"/>
      <c r="P52" s="592"/>
      <c r="Q52" s="592" t="s">
        <v>123</v>
      </c>
      <c r="R52" s="592"/>
      <c r="S52" s="592"/>
      <c r="T52" s="592"/>
      <c r="U52" s="592"/>
      <c r="V52" s="592" t="s">
        <v>370</v>
      </c>
      <c r="W52" s="592"/>
      <c r="X52" s="592"/>
      <c r="Y52" s="592"/>
      <c r="Z52" s="592"/>
      <c r="AA52" s="207" t="s">
        <v>371</v>
      </c>
      <c r="AB52" s="207"/>
      <c r="AC52" s="207"/>
      <c r="AD52" s="207"/>
      <c r="AE52" s="173"/>
      <c r="AF52" s="593"/>
    </row>
    <row r="53" spans="1:32" ht="11.25" customHeight="1" x14ac:dyDescent="0.25">
      <c r="B53" s="556"/>
      <c r="C53" s="172"/>
      <c r="D53" s="188"/>
      <c r="E53" s="188"/>
      <c r="F53" s="188"/>
      <c r="G53" s="287"/>
      <c r="H53" s="287"/>
      <c r="I53" s="287"/>
      <c r="J53" s="287"/>
      <c r="K53" s="287"/>
      <c r="L53" s="287"/>
      <c r="M53" s="287"/>
      <c r="N53" s="287"/>
      <c r="O53" s="287"/>
      <c r="P53" s="287"/>
      <c r="Q53" s="287"/>
      <c r="R53" s="287"/>
      <c r="S53" s="287"/>
      <c r="T53" s="287"/>
      <c r="U53" s="287"/>
      <c r="V53" s="576"/>
      <c r="W53" s="576"/>
      <c r="X53" s="576"/>
      <c r="Y53" s="576"/>
      <c r="Z53" s="576"/>
      <c r="AA53" s="156"/>
      <c r="AB53" s="156"/>
      <c r="AC53" s="156"/>
      <c r="AD53" s="156"/>
      <c r="AE53" s="156"/>
      <c r="AF53" s="550"/>
    </row>
    <row r="54" spans="1:32" ht="11.25" customHeight="1" x14ac:dyDescent="0.25">
      <c r="B54" s="556"/>
      <c r="C54" s="172"/>
      <c r="D54" s="188"/>
      <c r="E54" s="188"/>
      <c r="F54" s="188"/>
      <c r="G54" s="287"/>
      <c r="H54" s="287"/>
      <c r="I54" s="287"/>
      <c r="J54" s="287"/>
      <c r="K54" s="287"/>
      <c r="L54" s="287"/>
      <c r="M54" s="287"/>
      <c r="N54" s="287"/>
      <c r="O54" s="287"/>
      <c r="P54" s="287"/>
      <c r="Q54" s="287"/>
      <c r="R54" s="287"/>
      <c r="S54" s="287"/>
      <c r="T54" s="287"/>
      <c r="U54" s="287"/>
      <c r="V54" s="576"/>
      <c r="W54" s="576"/>
      <c r="X54" s="576"/>
      <c r="Y54" s="576"/>
      <c r="Z54" s="576"/>
      <c r="AA54" s="156"/>
      <c r="AB54" s="156"/>
      <c r="AC54" s="156"/>
      <c r="AD54" s="156"/>
      <c r="AE54" s="156"/>
      <c r="AF54" s="550"/>
    </row>
    <row r="55" spans="1:32" ht="11.25" customHeight="1" x14ac:dyDescent="0.25">
      <c r="B55" s="556"/>
      <c r="C55" s="172"/>
      <c r="D55" s="188"/>
      <c r="E55" s="188"/>
      <c r="F55" s="188"/>
      <c r="G55" s="287"/>
      <c r="H55" s="287"/>
      <c r="I55" s="287"/>
      <c r="J55" s="287"/>
      <c r="K55" s="287"/>
      <c r="L55" s="287"/>
      <c r="M55" s="287"/>
      <c r="N55" s="287"/>
      <c r="O55" s="287"/>
      <c r="P55" s="287"/>
      <c r="Q55" s="287"/>
      <c r="R55" s="287"/>
      <c r="S55" s="287"/>
      <c r="T55" s="287"/>
      <c r="U55" s="287"/>
      <c r="V55" s="576"/>
      <c r="W55" s="576"/>
      <c r="X55" s="576"/>
      <c r="Y55" s="576"/>
      <c r="Z55" s="576"/>
      <c r="AA55" s="156"/>
      <c r="AB55" s="156"/>
      <c r="AC55" s="156"/>
      <c r="AD55" s="156"/>
      <c r="AE55" s="156"/>
      <c r="AF55" s="550"/>
    </row>
    <row r="56" spans="1:32" ht="11.25" customHeight="1" x14ac:dyDescent="0.25">
      <c r="B56" s="556"/>
      <c r="C56" s="172"/>
      <c r="D56" s="188"/>
      <c r="E56" s="188"/>
      <c r="F56" s="188"/>
      <c r="G56" s="287"/>
      <c r="H56" s="287"/>
      <c r="I56" s="287"/>
      <c r="J56" s="287"/>
      <c r="K56" s="287"/>
      <c r="L56" s="287"/>
      <c r="M56" s="287"/>
      <c r="N56" s="287"/>
      <c r="O56" s="287"/>
      <c r="P56" s="287"/>
      <c r="Q56" s="287"/>
      <c r="R56" s="287"/>
      <c r="S56" s="287"/>
      <c r="T56" s="287"/>
      <c r="U56" s="287"/>
      <c r="V56" s="576"/>
      <c r="W56" s="576"/>
      <c r="X56" s="576"/>
      <c r="Y56" s="576"/>
      <c r="Z56" s="576"/>
      <c r="AA56" s="156"/>
      <c r="AB56" s="156"/>
      <c r="AC56" s="156"/>
      <c r="AD56" s="156"/>
      <c r="AE56" s="156"/>
      <c r="AF56" s="550"/>
    </row>
    <row r="57" spans="1:32" ht="11.25" customHeight="1" x14ac:dyDescent="0.25">
      <c r="B57" s="556"/>
      <c r="C57" s="172"/>
      <c r="D57" s="188"/>
      <c r="E57" s="188"/>
      <c r="F57" s="188"/>
      <c r="G57" s="287"/>
      <c r="H57" s="287"/>
      <c r="I57" s="287"/>
      <c r="J57" s="287"/>
      <c r="K57" s="287"/>
      <c r="L57" s="287"/>
      <c r="M57" s="287"/>
      <c r="N57" s="287"/>
      <c r="O57" s="287"/>
      <c r="P57" s="287"/>
      <c r="Q57" s="287"/>
      <c r="R57" s="287"/>
      <c r="S57" s="287"/>
      <c r="T57" s="287"/>
      <c r="U57" s="287"/>
      <c r="V57" s="576"/>
      <c r="W57" s="576"/>
      <c r="X57" s="576"/>
      <c r="Y57" s="576"/>
      <c r="Z57" s="576"/>
      <c r="AA57" s="156"/>
      <c r="AB57" s="156"/>
      <c r="AC57" s="156"/>
      <c r="AD57" s="156"/>
      <c r="AE57" s="156"/>
      <c r="AF57" s="550"/>
    </row>
    <row r="58" spans="1:32" ht="11.25" customHeight="1" x14ac:dyDescent="0.25">
      <c r="B58" s="556"/>
      <c r="C58" s="172"/>
      <c r="D58" s="188"/>
      <c r="E58" s="188"/>
      <c r="F58" s="188"/>
      <c r="G58" s="287"/>
      <c r="H58" s="287"/>
      <c r="I58" s="287"/>
      <c r="J58" s="287"/>
      <c r="K58" s="287"/>
      <c r="L58" s="287"/>
      <c r="M58" s="287"/>
      <c r="N58" s="287"/>
      <c r="O58" s="287"/>
      <c r="P58" s="287"/>
      <c r="Q58" s="287"/>
      <c r="R58" s="287"/>
      <c r="S58" s="287"/>
      <c r="T58" s="287"/>
      <c r="U58" s="287"/>
      <c r="V58" s="576"/>
      <c r="W58" s="576"/>
      <c r="X58" s="576"/>
      <c r="Y58" s="576"/>
      <c r="Z58" s="576"/>
      <c r="AA58" s="156"/>
      <c r="AB58" s="156"/>
      <c r="AC58" s="156"/>
      <c r="AD58" s="156"/>
      <c r="AE58" s="156"/>
      <c r="AF58" s="550"/>
    </row>
    <row r="59" spans="1:32" ht="11.25" customHeight="1" x14ac:dyDescent="0.25">
      <c r="B59" s="556"/>
      <c r="C59" s="172"/>
      <c r="D59" s="188"/>
      <c r="E59" s="188"/>
      <c r="F59" s="188"/>
      <c r="G59" s="287"/>
      <c r="H59" s="287"/>
      <c r="I59" s="287"/>
      <c r="J59" s="287"/>
      <c r="K59" s="287"/>
      <c r="L59" s="287"/>
      <c r="M59" s="287"/>
      <c r="N59" s="287"/>
      <c r="O59" s="287"/>
      <c r="P59" s="287"/>
      <c r="Q59" s="287"/>
      <c r="R59" s="287"/>
      <c r="S59" s="287"/>
      <c r="T59" s="287"/>
      <c r="U59" s="287"/>
      <c r="V59" s="576"/>
      <c r="W59" s="576"/>
      <c r="X59" s="576"/>
      <c r="Y59" s="576"/>
      <c r="Z59" s="576"/>
      <c r="AA59" s="156"/>
      <c r="AB59" s="156"/>
      <c r="AC59" s="156"/>
      <c r="AD59" s="156"/>
      <c r="AE59" s="156"/>
      <c r="AF59" s="550"/>
    </row>
    <row r="60" spans="1:32" ht="11.25" customHeight="1" x14ac:dyDescent="0.25">
      <c r="B60" s="556"/>
      <c r="C60" s="172"/>
      <c r="D60" s="188"/>
      <c r="E60" s="188"/>
      <c r="F60" s="188"/>
      <c r="G60" s="287"/>
      <c r="H60" s="287"/>
      <c r="I60" s="287"/>
      <c r="J60" s="287"/>
      <c r="K60" s="287"/>
      <c r="L60" s="287"/>
      <c r="M60" s="287"/>
      <c r="N60" s="287"/>
      <c r="O60" s="287"/>
      <c r="P60" s="287"/>
      <c r="Q60" s="287"/>
      <c r="R60" s="287"/>
      <c r="S60" s="287"/>
      <c r="T60" s="287"/>
      <c r="U60" s="287"/>
      <c r="V60" s="576"/>
      <c r="W60" s="576"/>
      <c r="X60" s="576"/>
      <c r="Y60" s="576"/>
      <c r="Z60" s="576"/>
      <c r="AA60" s="156"/>
      <c r="AB60" s="156"/>
      <c r="AC60" s="156"/>
      <c r="AD60" s="156"/>
      <c r="AE60" s="156"/>
      <c r="AF60" s="550"/>
    </row>
    <row r="61" spans="1:32" x14ac:dyDescent="0.25">
      <c r="B61" s="556">
        <f>+B52+0.01</f>
        <v>2.0199999999999996</v>
      </c>
      <c r="C61" s="172"/>
      <c r="D61" s="361" t="s">
        <v>373</v>
      </c>
      <c r="E61" s="590"/>
      <c r="F61" s="590"/>
      <c r="G61" s="590" t="s">
        <v>121</v>
      </c>
      <c r="H61" s="590"/>
      <c r="I61" s="590"/>
      <c r="J61" s="590"/>
      <c r="K61" s="590"/>
      <c r="L61" s="592" t="s">
        <v>369</v>
      </c>
      <c r="M61" s="592"/>
      <c r="N61" s="592"/>
      <c r="O61" s="592"/>
      <c r="P61" s="592"/>
      <c r="Q61" s="592" t="s">
        <v>123</v>
      </c>
      <c r="R61" s="592"/>
      <c r="S61" s="592"/>
      <c r="T61" s="592"/>
      <c r="U61" s="592"/>
      <c r="V61" s="592" t="s">
        <v>370</v>
      </c>
      <c r="W61" s="592"/>
      <c r="X61" s="592"/>
      <c r="Y61" s="592"/>
      <c r="Z61" s="592"/>
      <c r="AA61" s="207" t="s">
        <v>371</v>
      </c>
      <c r="AB61" s="207"/>
      <c r="AC61" s="207"/>
      <c r="AD61" s="207"/>
      <c r="AE61" s="173"/>
      <c r="AF61" s="593"/>
    </row>
    <row r="62" spans="1:32" ht="11.25" customHeight="1" x14ac:dyDescent="0.25">
      <c r="B62" s="556"/>
      <c r="C62" s="172"/>
      <c r="D62" s="188"/>
      <c r="E62" s="188"/>
      <c r="F62" s="188"/>
      <c r="G62" s="287"/>
      <c r="H62" s="287"/>
      <c r="I62" s="287"/>
      <c r="J62" s="287"/>
      <c r="K62" s="287"/>
      <c r="L62" s="287"/>
      <c r="M62" s="287"/>
      <c r="N62" s="287"/>
      <c r="O62" s="287"/>
      <c r="P62" s="287"/>
      <c r="Q62" s="287"/>
      <c r="R62" s="287"/>
      <c r="S62" s="287"/>
      <c r="T62" s="287"/>
      <c r="U62" s="287"/>
      <c r="V62" s="576"/>
      <c r="W62" s="576"/>
      <c r="X62" s="576"/>
      <c r="Y62" s="576"/>
      <c r="Z62" s="576"/>
      <c r="AA62" s="156"/>
      <c r="AB62" s="156"/>
      <c r="AC62" s="156"/>
      <c r="AD62" s="156"/>
      <c r="AE62" s="156"/>
      <c r="AF62" s="550"/>
    </row>
    <row r="63" spans="1:32" ht="11.25" customHeight="1" x14ac:dyDescent="0.25">
      <c r="B63" s="556"/>
      <c r="C63" s="172"/>
      <c r="D63" s="188"/>
      <c r="E63" s="188"/>
      <c r="F63" s="188"/>
      <c r="G63" s="287"/>
      <c r="H63" s="287"/>
      <c r="I63" s="287"/>
      <c r="J63" s="287"/>
      <c r="K63" s="287"/>
      <c r="L63" s="287"/>
      <c r="M63" s="287"/>
      <c r="N63" s="287"/>
      <c r="O63" s="287"/>
      <c r="P63" s="287"/>
      <c r="Q63" s="287"/>
      <c r="R63" s="287"/>
      <c r="S63" s="287"/>
      <c r="T63" s="287"/>
      <c r="U63" s="287"/>
      <c r="V63" s="576"/>
      <c r="W63" s="576"/>
      <c r="X63" s="576"/>
      <c r="Y63" s="576"/>
      <c r="Z63" s="576"/>
      <c r="AA63" s="156"/>
      <c r="AB63" s="156"/>
      <c r="AC63" s="156"/>
      <c r="AD63" s="156"/>
      <c r="AE63" s="156"/>
      <c r="AF63" s="550"/>
    </row>
    <row r="64" spans="1:32" ht="11.25" customHeight="1" x14ac:dyDescent="0.25">
      <c r="B64" s="556"/>
      <c r="C64" s="172"/>
      <c r="D64" s="188"/>
      <c r="E64" s="188"/>
      <c r="F64" s="188"/>
      <c r="G64" s="287"/>
      <c r="H64" s="287"/>
      <c r="I64" s="287"/>
      <c r="J64" s="287"/>
      <c r="K64" s="287"/>
      <c r="L64" s="287"/>
      <c r="M64" s="287"/>
      <c r="N64" s="287"/>
      <c r="O64" s="287"/>
      <c r="P64" s="287"/>
      <c r="Q64" s="287"/>
      <c r="R64" s="287"/>
      <c r="S64" s="287"/>
      <c r="T64" s="287"/>
      <c r="U64" s="287"/>
      <c r="V64" s="576"/>
      <c r="W64" s="576"/>
      <c r="X64" s="576"/>
      <c r="Y64" s="576"/>
      <c r="Z64" s="576"/>
      <c r="AA64" s="156"/>
      <c r="AB64" s="156"/>
      <c r="AC64" s="156"/>
      <c r="AD64" s="156"/>
      <c r="AE64" s="156"/>
      <c r="AF64" s="550"/>
    </row>
    <row r="65" spans="2:32" ht="11.25" customHeight="1" x14ac:dyDescent="0.25">
      <c r="B65" s="556"/>
      <c r="C65" s="172"/>
      <c r="D65" s="188"/>
      <c r="E65" s="188"/>
      <c r="F65" s="188"/>
      <c r="G65" s="287"/>
      <c r="H65" s="287"/>
      <c r="I65" s="287"/>
      <c r="J65" s="287"/>
      <c r="K65" s="287"/>
      <c r="L65" s="287"/>
      <c r="M65" s="287"/>
      <c r="N65" s="287"/>
      <c r="O65" s="287"/>
      <c r="P65" s="287"/>
      <c r="Q65" s="287"/>
      <c r="R65" s="287"/>
      <c r="S65" s="287"/>
      <c r="T65" s="287"/>
      <c r="U65" s="287"/>
      <c r="V65" s="576"/>
      <c r="W65" s="576"/>
      <c r="X65" s="576"/>
      <c r="Y65" s="576"/>
      <c r="Z65" s="576"/>
      <c r="AA65" s="156"/>
      <c r="AB65" s="156"/>
      <c r="AC65" s="156"/>
      <c r="AD65" s="156"/>
      <c r="AE65" s="156"/>
      <c r="AF65" s="550"/>
    </row>
    <row r="66" spans="2:32" ht="11.25" customHeight="1" x14ac:dyDescent="0.25">
      <c r="B66" s="556"/>
      <c r="C66" s="172"/>
      <c r="D66" s="188"/>
      <c r="E66" s="188"/>
      <c r="F66" s="188"/>
      <c r="G66" s="287"/>
      <c r="H66" s="287"/>
      <c r="I66" s="287"/>
      <c r="J66" s="287"/>
      <c r="K66" s="287"/>
      <c r="L66" s="287"/>
      <c r="M66" s="287"/>
      <c r="N66" s="287"/>
      <c r="O66" s="287"/>
      <c r="P66" s="287"/>
      <c r="Q66" s="287"/>
      <c r="R66" s="287"/>
      <c r="S66" s="287"/>
      <c r="T66" s="287"/>
      <c r="U66" s="287"/>
      <c r="V66" s="576"/>
      <c r="W66" s="576"/>
      <c r="X66" s="576"/>
      <c r="Y66" s="576"/>
      <c r="Z66" s="576"/>
      <c r="AA66" s="156"/>
      <c r="AB66" s="156"/>
      <c r="AC66" s="156"/>
      <c r="AD66" s="156"/>
      <c r="AE66" s="156"/>
      <c r="AF66" s="550"/>
    </row>
    <row r="67" spans="2:32" ht="11.25" customHeight="1" x14ac:dyDescent="0.25">
      <c r="B67" s="556"/>
      <c r="C67" s="172"/>
      <c r="D67" s="188"/>
      <c r="E67" s="188"/>
      <c r="F67" s="188"/>
      <c r="G67" s="287"/>
      <c r="H67" s="287"/>
      <c r="I67" s="287"/>
      <c r="J67" s="287"/>
      <c r="K67" s="287"/>
      <c r="L67" s="287"/>
      <c r="M67" s="287"/>
      <c r="N67" s="287"/>
      <c r="O67" s="287"/>
      <c r="P67" s="287"/>
      <c r="Q67" s="287"/>
      <c r="R67" s="287"/>
      <c r="S67" s="287"/>
      <c r="T67" s="287"/>
      <c r="U67" s="287"/>
      <c r="V67" s="576"/>
      <c r="W67" s="576"/>
      <c r="X67" s="576"/>
      <c r="Y67" s="576"/>
      <c r="Z67" s="576"/>
      <c r="AA67" s="156"/>
      <c r="AB67" s="156"/>
      <c r="AC67" s="156"/>
      <c r="AD67" s="156"/>
      <c r="AE67" s="156"/>
      <c r="AF67" s="550"/>
    </row>
    <row r="68" spans="2:32" ht="11.25" customHeight="1" x14ac:dyDescent="0.25">
      <c r="B68" s="556"/>
      <c r="C68" s="172"/>
      <c r="D68" s="188"/>
      <c r="E68" s="188"/>
      <c r="F68" s="188"/>
      <c r="G68" s="287"/>
      <c r="H68" s="287"/>
      <c r="I68" s="287"/>
      <c r="J68" s="287"/>
      <c r="K68" s="287"/>
      <c r="L68" s="287"/>
      <c r="M68" s="287"/>
      <c r="N68" s="287"/>
      <c r="O68" s="287"/>
      <c r="P68" s="287"/>
      <c r="Q68" s="287"/>
      <c r="R68" s="287"/>
      <c r="S68" s="287"/>
      <c r="T68" s="287"/>
      <c r="U68" s="287"/>
      <c r="V68" s="576"/>
      <c r="W68" s="576"/>
      <c r="X68" s="576"/>
      <c r="Y68" s="576"/>
      <c r="Z68" s="576"/>
      <c r="AA68" s="156"/>
      <c r="AB68" s="156"/>
      <c r="AC68" s="156"/>
      <c r="AD68" s="156"/>
      <c r="AE68" s="156"/>
      <c r="AF68" s="550"/>
    </row>
    <row r="69" spans="2:32" ht="11.25" customHeight="1" thickBot="1" x14ac:dyDescent="0.3">
      <c r="B69" s="557"/>
      <c r="C69" s="558"/>
      <c r="D69" s="462"/>
      <c r="E69" s="462"/>
      <c r="F69" s="462"/>
      <c r="G69" s="575"/>
      <c r="H69" s="575"/>
      <c r="I69" s="575"/>
      <c r="J69" s="575"/>
      <c r="K69" s="575"/>
      <c r="L69" s="575"/>
      <c r="M69" s="575"/>
      <c r="N69" s="575"/>
      <c r="O69" s="575"/>
      <c r="P69" s="575"/>
      <c r="Q69" s="575"/>
      <c r="R69" s="575"/>
      <c r="S69" s="575"/>
      <c r="T69" s="575"/>
      <c r="U69" s="575"/>
      <c r="V69" s="577"/>
      <c r="W69" s="577"/>
      <c r="X69" s="577"/>
      <c r="Y69" s="577"/>
      <c r="Z69" s="577"/>
      <c r="AA69" s="551"/>
      <c r="AB69" s="551"/>
      <c r="AC69" s="551"/>
      <c r="AD69" s="551"/>
      <c r="AE69" s="551"/>
      <c r="AF69" s="552"/>
    </row>
    <row r="70" spans="2:32" x14ac:dyDescent="0.25">
      <c r="B70" s="588" t="s">
        <v>374</v>
      </c>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c r="AB70" s="589"/>
      <c r="AC70" s="589"/>
      <c r="AD70" s="589"/>
      <c r="AE70" s="589"/>
      <c r="AF70" s="54"/>
    </row>
    <row r="71" spans="2:32" ht="20.25" customHeight="1" x14ac:dyDescent="0.25">
      <c r="B71" s="556">
        <f>+B61+0.01</f>
        <v>2.0299999999999994</v>
      </c>
      <c r="C71" s="172"/>
      <c r="D71" s="361" t="s">
        <v>375</v>
      </c>
      <c r="E71" s="590"/>
      <c r="F71" s="590"/>
      <c r="G71" s="597" t="s">
        <v>127</v>
      </c>
      <c r="H71" s="598"/>
      <c r="I71" s="598"/>
      <c r="J71" s="598"/>
      <c r="K71" s="598"/>
      <c r="L71" s="598"/>
      <c r="M71" s="599"/>
      <c r="N71" s="594" t="s">
        <v>378</v>
      </c>
      <c r="O71" s="595"/>
      <c r="P71" s="596"/>
      <c r="Q71" s="495" t="s">
        <v>376</v>
      </c>
      <c r="R71" s="495"/>
      <c r="S71" s="495"/>
      <c r="T71" s="495"/>
      <c r="U71" s="495"/>
      <c r="V71" s="495" t="s">
        <v>370</v>
      </c>
      <c r="W71" s="495"/>
      <c r="X71" s="495"/>
      <c r="Y71" s="495"/>
      <c r="Z71" s="495"/>
      <c r="AA71" s="591" t="s">
        <v>371</v>
      </c>
      <c r="AB71" s="591"/>
      <c r="AC71" s="591"/>
      <c r="AD71" s="591"/>
      <c r="AE71" s="154"/>
      <c r="AF71" s="587"/>
    </row>
    <row r="72" spans="2:32" x14ac:dyDescent="0.25">
      <c r="B72" s="556"/>
      <c r="C72" s="172"/>
      <c r="D72" s="188"/>
      <c r="E72" s="188"/>
      <c r="F72" s="188"/>
      <c r="G72" s="287"/>
      <c r="H72" s="287"/>
      <c r="I72" s="287"/>
      <c r="J72" s="287"/>
      <c r="K72" s="287"/>
      <c r="L72" s="287"/>
      <c r="M72" s="287"/>
      <c r="N72" s="287"/>
      <c r="O72" s="287"/>
      <c r="P72" s="287"/>
      <c r="Q72" s="287"/>
      <c r="R72" s="287"/>
      <c r="S72" s="287"/>
      <c r="T72" s="287"/>
      <c r="U72" s="287"/>
      <c r="V72" s="576"/>
      <c r="W72" s="576"/>
      <c r="X72" s="576"/>
      <c r="Y72" s="576"/>
      <c r="Z72" s="576"/>
      <c r="AA72" s="531"/>
      <c r="AB72" s="532"/>
      <c r="AC72" s="532"/>
      <c r="AD72" s="532"/>
      <c r="AE72" s="532"/>
      <c r="AF72" s="537"/>
    </row>
    <row r="73" spans="2:32" x14ac:dyDescent="0.25">
      <c r="B73" s="556"/>
      <c r="C73" s="172"/>
      <c r="D73" s="188"/>
      <c r="E73" s="188"/>
      <c r="F73" s="188"/>
      <c r="G73" s="287"/>
      <c r="H73" s="287"/>
      <c r="I73" s="287"/>
      <c r="J73" s="287"/>
      <c r="K73" s="287"/>
      <c r="L73" s="287"/>
      <c r="M73" s="287"/>
      <c r="N73" s="287"/>
      <c r="O73" s="287"/>
      <c r="P73" s="287"/>
      <c r="Q73" s="287"/>
      <c r="R73" s="287"/>
      <c r="S73" s="287"/>
      <c r="T73" s="287"/>
      <c r="U73" s="287"/>
      <c r="V73" s="576"/>
      <c r="W73" s="576"/>
      <c r="X73" s="576"/>
      <c r="Y73" s="576"/>
      <c r="Z73" s="576"/>
      <c r="AA73" s="534"/>
      <c r="AB73" s="535"/>
      <c r="AC73" s="535"/>
      <c r="AD73" s="535"/>
      <c r="AE73" s="535"/>
      <c r="AF73" s="538"/>
    </row>
    <row r="74" spans="2:32" x14ac:dyDescent="0.25">
      <c r="B74" s="556"/>
      <c r="C74" s="172"/>
      <c r="D74" s="188"/>
      <c r="E74" s="188"/>
      <c r="F74" s="188"/>
      <c r="G74" s="287"/>
      <c r="H74" s="287"/>
      <c r="I74" s="287"/>
      <c r="J74" s="287"/>
      <c r="K74" s="287"/>
      <c r="L74" s="287"/>
      <c r="M74" s="287"/>
      <c r="N74" s="287"/>
      <c r="O74" s="287"/>
      <c r="P74" s="287"/>
      <c r="Q74" s="287"/>
      <c r="R74" s="287"/>
      <c r="S74" s="287"/>
      <c r="T74" s="287"/>
      <c r="U74" s="287"/>
      <c r="V74" s="576"/>
      <c r="W74" s="576"/>
      <c r="X74" s="576"/>
      <c r="Y74" s="576"/>
      <c r="Z74" s="576"/>
      <c r="AA74" s="531"/>
      <c r="AB74" s="532"/>
      <c r="AC74" s="532"/>
      <c r="AD74" s="532"/>
      <c r="AE74" s="532"/>
      <c r="AF74" s="537"/>
    </row>
    <row r="75" spans="2:32" x14ac:dyDescent="0.25">
      <c r="B75" s="556"/>
      <c r="C75" s="172"/>
      <c r="D75" s="188"/>
      <c r="E75" s="188"/>
      <c r="F75" s="188"/>
      <c r="G75" s="287"/>
      <c r="H75" s="287"/>
      <c r="I75" s="287"/>
      <c r="J75" s="287"/>
      <c r="K75" s="287"/>
      <c r="L75" s="287"/>
      <c r="M75" s="287"/>
      <c r="N75" s="287"/>
      <c r="O75" s="287"/>
      <c r="P75" s="287"/>
      <c r="Q75" s="287"/>
      <c r="R75" s="287"/>
      <c r="S75" s="287"/>
      <c r="T75" s="287"/>
      <c r="U75" s="287"/>
      <c r="V75" s="576"/>
      <c r="W75" s="576"/>
      <c r="X75" s="576"/>
      <c r="Y75" s="576"/>
      <c r="Z75" s="576"/>
      <c r="AA75" s="534"/>
      <c r="AB75" s="535"/>
      <c r="AC75" s="535"/>
      <c r="AD75" s="535"/>
      <c r="AE75" s="535"/>
      <c r="AF75" s="538"/>
    </row>
    <row r="76" spans="2:32" x14ac:dyDescent="0.25">
      <c r="B76" s="556"/>
      <c r="C76" s="172"/>
      <c r="D76" s="188"/>
      <c r="E76" s="188"/>
      <c r="F76" s="188"/>
      <c r="G76" s="287"/>
      <c r="H76" s="287"/>
      <c r="I76" s="287"/>
      <c r="J76" s="287"/>
      <c r="K76" s="287"/>
      <c r="L76" s="287"/>
      <c r="M76" s="287"/>
      <c r="N76" s="287"/>
      <c r="O76" s="287"/>
      <c r="P76" s="287"/>
      <c r="Q76" s="287"/>
      <c r="R76" s="287"/>
      <c r="S76" s="287"/>
      <c r="T76" s="287"/>
      <c r="U76" s="287"/>
      <c r="V76" s="576"/>
      <c r="W76" s="576"/>
      <c r="X76" s="576"/>
      <c r="Y76" s="576"/>
      <c r="Z76" s="576"/>
      <c r="AA76" s="531"/>
      <c r="AB76" s="532"/>
      <c r="AC76" s="532"/>
      <c r="AD76" s="532"/>
      <c r="AE76" s="532"/>
      <c r="AF76" s="537"/>
    </row>
    <row r="77" spans="2:32" x14ac:dyDescent="0.25">
      <c r="B77" s="556"/>
      <c r="C77" s="172"/>
      <c r="D77" s="188"/>
      <c r="E77" s="188"/>
      <c r="F77" s="188"/>
      <c r="G77" s="287"/>
      <c r="H77" s="287"/>
      <c r="I77" s="287"/>
      <c r="J77" s="287"/>
      <c r="K77" s="287"/>
      <c r="L77" s="287"/>
      <c r="M77" s="287"/>
      <c r="N77" s="287"/>
      <c r="O77" s="287"/>
      <c r="P77" s="287"/>
      <c r="Q77" s="287"/>
      <c r="R77" s="287"/>
      <c r="S77" s="287"/>
      <c r="T77" s="287"/>
      <c r="U77" s="287"/>
      <c r="V77" s="576"/>
      <c r="W77" s="576"/>
      <c r="X77" s="576"/>
      <c r="Y77" s="576"/>
      <c r="Z77" s="576"/>
      <c r="AA77" s="534"/>
      <c r="AB77" s="535"/>
      <c r="AC77" s="535"/>
      <c r="AD77" s="535"/>
      <c r="AE77" s="535"/>
      <c r="AF77" s="538"/>
    </row>
    <row r="78" spans="2:32" x14ac:dyDescent="0.25">
      <c r="B78" s="556"/>
      <c r="C78" s="172"/>
      <c r="D78" s="188"/>
      <c r="E78" s="188"/>
      <c r="F78" s="188"/>
      <c r="G78" s="287"/>
      <c r="H78" s="287"/>
      <c r="I78" s="287"/>
      <c r="J78" s="287"/>
      <c r="K78" s="287"/>
      <c r="L78" s="287"/>
      <c r="M78" s="287"/>
      <c r="N78" s="287"/>
      <c r="O78" s="287"/>
      <c r="P78" s="287"/>
      <c r="Q78" s="287"/>
      <c r="R78" s="287"/>
      <c r="S78" s="287"/>
      <c r="T78" s="287"/>
      <c r="U78" s="287"/>
      <c r="V78" s="576"/>
      <c r="W78" s="576"/>
      <c r="X78" s="576"/>
      <c r="Y78" s="576"/>
      <c r="Z78" s="576"/>
      <c r="AA78" s="531"/>
      <c r="AB78" s="532"/>
      <c r="AC78" s="532"/>
      <c r="AD78" s="532"/>
      <c r="AE78" s="532"/>
      <c r="AF78" s="537"/>
    </row>
    <row r="79" spans="2:32" x14ac:dyDescent="0.25">
      <c r="B79" s="556"/>
      <c r="C79" s="172"/>
      <c r="D79" s="188"/>
      <c r="E79" s="188"/>
      <c r="F79" s="188"/>
      <c r="G79" s="287"/>
      <c r="H79" s="287"/>
      <c r="I79" s="287"/>
      <c r="J79" s="287"/>
      <c r="K79" s="287"/>
      <c r="L79" s="287"/>
      <c r="M79" s="287"/>
      <c r="N79" s="287"/>
      <c r="O79" s="287"/>
      <c r="P79" s="287"/>
      <c r="Q79" s="287"/>
      <c r="R79" s="287"/>
      <c r="S79" s="287"/>
      <c r="T79" s="287"/>
      <c r="U79" s="287"/>
      <c r="V79" s="576"/>
      <c r="W79" s="576"/>
      <c r="X79" s="576"/>
      <c r="Y79" s="576"/>
      <c r="Z79" s="576"/>
      <c r="AA79" s="534"/>
      <c r="AB79" s="535"/>
      <c r="AC79" s="535"/>
      <c r="AD79" s="535"/>
      <c r="AE79" s="535"/>
      <c r="AF79" s="538"/>
    </row>
    <row r="80" spans="2:32" ht="15" customHeight="1" x14ac:dyDescent="0.25">
      <c r="B80" s="556">
        <f>+B71+0.01</f>
        <v>2.0399999999999991</v>
      </c>
      <c r="C80" s="172"/>
      <c r="D80" s="188" t="s">
        <v>377</v>
      </c>
      <c r="E80" s="188"/>
      <c r="F80" s="188"/>
      <c r="G80" s="496" t="s">
        <v>127</v>
      </c>
      <c r="H80" s="496"/>
      <c r="I80" s="496"/>
      <c r="J80" s="496"/>
      <c r="K80" s="496"/>
      <c r="L80" s="496"/>
      <c r="M80" s="496"/>
      <c r="N80" s="496"/>
      <c r="O80" s="496"/>
      <c r="P80" s="496"/>
      <c r="Q80" s="496" t="s">
        <v>128</v>
      </c>
      <c r="R80" s="496"/>
      <c r="S80" s="496"/>
      <c r="T80" s="496"/>
      <c r="U80" s="496"/>
      <c r="V80" s="496" t="s">
        <v>370</v>
      </c>
      <c r="W80" s="496"/>
      <c r="X80" s="496"/>
      <c r="Y80" s="496"/>
      <c r="Z80" s="496"/>
      <c r="AA80" s="154" t="s">
        <v>371</v>
      </c>
      <c r="AB80" s="154"/>
      <c r="AC80" s="154"/>
      <c r="AD80" s="154"/>
      <c r="AE80" s="154"/>
      <c r="AF80" s="587"/>
    </row>
    <row r="81" spans="2:32" x14ac:dyDescent="0.25">
      <c r="B81" s="556"/>
      <c r="C81" s="172"/>
      <c r="D81" s="188"/>
      <c r="E81" s="188"/>
      <c r="F81" s="188"/>
      <c r="G81" s="287"/>
      <c r="H81" s="287"/>
      <c r="I81" s="287"/>
      <c r="J81" s="287"/>
      <c r="K81" s="287"/>
      <c r="L81" s="287"/>
      <c r="M81" s="287"/>
      <c r="N81" s="287"/>
      <c r="O81" s="287"/>
      <c r="P81" s="287"/>
      <c r="Q81" s="287"/>
      <c r="R81" s="287"/>
      <c r="S81" s="287"/>
      <c r="T81" s="287"/>
      <c r="U81" s="287"/>
      <c r="V81" s="576"/>
      <c r="W81" s="576"/>
      <c r="X81" s="576"/>
      <c r="Y81" s="576"/>
      <c r="Z81" s="576"/>
      <c r="AA81" s="156"/>
      <c r="AB81" s="156"/>
      <c r="AC81" s="156"/>
      <c r="AD81" s="156"/>
      <c r="AE81" s="156"/>
      <c r="AF81" s="550"/>
    </row>
    <row r="82" spans="2:32" x14ac:dyDescent="0.25">
      <c r="B82" s="556"/>
      <c r="C82" s="172"/>
      <c r="D82" s="188"/>
      <c r="E82" s="188"/>
      <c r="F82" s="188"/>
      <c r="G82" s="287"/>
      <c r="H82" s="287"/>
      <c r="I82" s="287"/>
      <c r="J82" s="287"/>
      <c r="K82" s="287"/>
      <c r="L82" s="287"/>
      <c r="M82" s="287"/>
      <c r="N82" s="287"/>
      <c r="O82" s="287"/>
      <c r="P82" s="287"/>
      <c r="Q82" s="287"/>
      <c r="R82" s="287"/>
      <c r="S82" s="287"/>
      <c r="T82" s="287"/>
      <c r="U82" s="287"/>
      <c r="V82" s="576"/>
      <c r="W82" s="576"/>
      <c r="X82" s="576"/>
      <c r="Y82" s="576"/>
      <c r="Z82" s="576"/>
      <c r="AA82" s="156"/>
      <c r="AB82" s="156"/>
      <c r="AC82" s="156"/>
      <c r="AD82" s="156"/>
      <c r="AE82" s="156"/>
      <c r="AF82" s="550"/>
    </row>
    <row r="83" spans="2:32" x14ac:dyDescent="0.25">
      <c r="B83" s="556"/>
      <c r="C83" s="172"/>
      <c r="D83" s="188"/>
      <c r="E83" s="188"/>
      <c r="F83" s="188"/>
      <c r="G83" s="287"/>
      <c r="H83" s="287"/>
      <c r="I83" s="287"/>
      <c r="J83" s="287"/>
      <c r="K83" s="287"/>
      <c r="L83" s="287"/>
      <c r="M83" s="287"/>
      <c r="N83" s="287"/>
      <c r="O83" s="287"/>
      <c r="P83" s="287"/>
      <c r="Q83" s="287"/>
      <c r="R83" s="287"/>
      <c r="S83" s="287"/>
      <c r="T83" s="287"/>
      <c r="U83" s="287"/>
      <c r="V83" s="576"/>
      <c r="W83" s="576"/>
      <c r="X83" s="576"/>
      <c r="Y83" s="576"/>
      <c r="Z83" s="576"/>
      <c r="AA83" s="156"/>
      <c r="AB83" s="156"/>
      <c r="AC83" s="156"/>
      <c r="AD83" s="156"/>
      <c r="AE83" s="156"/>
      <c r="AF83" s="550"/>
    </row>
    <row r="84" spans="2:32" x14ac:dyDescent="0.25">
      <c r="B84" s="556"/>
      <c r="C84" s="172"/>
      <c r="D84" s="188"/>
      <c r="E84" s="188"/>
      <c r="F84" s="188"/>
      <c r="G84" s="287"/>
      <c r="H84" s="287"/>
      <c r="I84" s="287"/>
      <c r="J84" s="287"/>
      <c r="K84" s="287"/>
      <c r="L84" s="287"/>
      <c r="M84" s="287"/>
      <c r="N84" s="287"/>
      <c r="O84" s="287"/>
      <c r="P84" s="287"/>
      <c r="Q84" s="287"/>
      <c r="R84" s="287"/>
      <c r="S84" s="287"/>
      <c r="T84" s="287"/>
      <c r="U84" s="287"/>
      <c r="V84" s="576"/>
      <c r="W84" s="576"/>
      <c r="X84" s="576"/>
      <c r="Y84" s="576"/>
      <c r="Z84" s="576"/>
      <c r="AA84" s="156"/>
      <c r="AB84" s="156"/>
      <c r="AC84" s="156"/>
      <c r="AD84" s="156"/>
      <c r="AE84" s="156"/>
      <c r="AF84" s="550"/>
    </row>
    <row r="85" spans="2:32" x14ac:dyDescent="0.25">
      <c r="B85" s="556"/>
      <c r="C85" s="172"/>
      <c r="D85" s="188"/>
      <c r="E85" s="188"/>
      <c r="F85" s="188"/>
      <c r="G85" s="287"/>
      <c r="H85" s="287"/>
      <c r="I85" s="287"/>
      <c r="J85" s="287"/>
      <c r="K85" s="287"/>
      <c r="L85" s="287"/>
      <c r="M85" s="287"/>
      <c r="N85" s="287"/>
      <c r="O85" s="287"/>
      <c r="P85" s="287"/>
      <c r="Q85" s="287"/>
      <c r="R85" s="287"/>
      <c r="S85" s="287"/>
      <c r="T85" s="287"/>
      <c r="U85" s="287"/>
      <c r="V85" s="576"/>
      <c r="W85" s="576"/>
      <c r="X85" s="576"/>
      <c r="Y85" s="576"/>
      <c r="Z85" s="576"/>
      <c r="AA85" s="156"/>
      <c r="AB85" s="156"/>
      <c r="AC85" s="156"/>
      <c r="AD85" s="156"/>
      <c r="AE85" s="156"/>
      <c r="AF85" s="550"/>
    </row>
    <row r="86" spans="2:32" x14ac:dyDescent="0.25">
      <c r="B86" s="556"/>
      <c r="C86" s="172"/>
      <c r="D86" s="188"/>
      <c r="E86" s="188"/>
      <c r="F86" s="188"/>
      <c r="G86" s="287"/>
      <c r="H86" s="287"/>
      <c r="I86" s="287"/>
      <c r="J86" s="287"/>
      <c r="K86" s="287"/>
      <c r="L86" s="287"/>
      <c r="M86" s="287"/>
      <c r="N86" s="287"/>
      <c r="O86" s="287"/>
      <c r="P86" s="287"/>
      <c r="Q86" s="287"/>
      <c r="R86" s="287"/>
      <c r="S86" s="287"/>
      <c r="T86" s="287"/>
      <c r="U86" s="287"/>
      <c r="V86" s="576"/>
      <c r="W86" s="576"/>
      <c r="X86" s="576"/>
      <c r="Y86" s="576"/>
      <c r="Z86" s="576"/>
      <c r="AA86" s="156"/>
      <c r="AB86" s="156"/>
      <c r="AC86" s="156"/>
      <c r="AD86" s="156"/>
      <c r="AE86" s="156"/>
      <c r="AF86" s="550"/>
    </row>
    <row r="87" spans="2:32" x14ac:dyDescent="0.25">
      <c r="B87" s="556"/>
      <c r="C87" s="172"/>
      <c r="D87" s="188"/>
      <c r="E87" s="188"/>
      <c r="F87" s="188"/>
      <c r="G87" s="287"/>
      <c r="H87" s="287"/>
      <c r="I87" s="287"/>
      <c r="J87" s="287"/>
      <c r="K87" s="287"/>
      <c r="L87" s="287"/>
      <c r="M87" s="287"/>
      <c r="N87" s="287"/>
      <c r="O87" s="287"/>
      <c r="P87" s="287"/>
      <c r="Q87" s="287"/>
      <c r="R87" s="287"/>
      <c r="S87" s="287"/>
      <c r="T87" s="287"/>
      <c r="U87" s="287"/>
      <c r="V87" s="576"/>
      <c r="W87" s="576"/>
      <c r="X87" s="576"/>
      <c r="Y87" s="576"/>
      <c r="Z87" s="576"/>
      <c r="AA87" s="156"/>
      <c r="AB87" s="156"/>
      <c r="AC87" s="156"/>
      <c r="AD87" s="156"/>
      <c r="AE87" s="156"/>
      <c r="AF87" s="550"/>
    </row>
    <row r="88" spans="2:32" ht="15.75" thickBot="1" x14ac:dyDescent="0.3">
      <c r="B88" s="557"/>
      <c r="C88" s="558"/>
      <c r="D88" s="462"/>
      <c r="E88" s="462"/>
      <c r="F88" s="462"/>
      <c r="G88" s="575"/>
      <c r="H88" s="575"/>
      <c r="I88" s="575"/>
      <c r="J88" s="575"/>
      <c r="K88" s="575"/>
      <c r="L88" s="575"/>
      <c r="M88" s="575"/>
      <c r="N88" s="575"/>
      <c r="O88" s="575"/>
      <c r="P88" s="575"/>
      <c r="Q88" s="575"/>
      <c r="R88" s="575"/>
      <c r="S88" s="575"/>
      <c r="T88" s="575"/>
      <c r="U88" s="575"/>
      <c r="V88" s="577"/>
      <c r="W88" s="577"/>
      <c r="X88" s="577"/>
      <c r="Y88" s="577"/>
      <c r="Z88" s="577"/>
      <c r="AA88" s="551"/>
      <c r="AB88" s="551"/>
      <c r="AC88" s="551"/>
      <c r="AD88" s="551"/>
      <c r="AE88" s="551"/>
      <c r="AF88" s="552"/>
    </row>
    <row r="89" spans="2:32" x14ac:dyDescent="0.25">
      <c r="B89" s="578" t="s">
        <v>383</v>
      </c>
      <c r="C89" s="579"/>
      <c r="D89" s="579"/>
      <c r="E89" s="579"/>
      <c r="F89" s="579"/>
      <c r="G89" s="579"/>
      <c r="H89" s="579"/>
      <c r="I89" s="579"/>
      <c r="J89" s="579"/>
      <c r="K89" s="579"/>
      <c r="L89" s="579"/>
      <c r="M89" s="579"/>
      <c r="N89" s="579"/>
      <c r="O89" s="579"/>
      <c r="P89" s="579"/>
      <c r="Q89" s="579"/>
      <c r="R89" s="579"/>
      <c r="S89" s="579"/>
      <c r="T89" s="579"/>
      <c r="U89" s="579"/>
      <c r="V89" s="579"/>
      <c r="W89" s="579"/>
      <c r="X89" s="579"/>
      <c r="Y89" s="579"/>
      <c r="Z89" s="579"/>
      <c r="AA89" s="579"/>
      <c r="AB89" s="579"/>
      <c r="AC89" s="579"/>
      <c r="AD89" s="579"/>
      <c r="AE89" s="579"/>
      <c r="AF89" s="54"/>
    </row>
    <row r="90" spans="2:32" x14ac:dyDescent="0.25">
      <c r="B90" s="556">
        <f>+B80+0.01</f>
        <v>2.0499999999999989</v>
      </c>
      <c r="C90" s="172"/>
      <c r="D90" s="172" t="s">
        <v>380</v>
      </c>
      <c r="E90" s="172"/>
      <c r="F90" s="172"/>
      <c r="G90" s="172"/>
      <c r="H90" s="286" t="s">
        <v>105</v>
      </c>
      <c r="I90" s="286"/>
      <c r="J90" s="286"/>
      <c r="K90" s="286"/>
      <c r="L90" s="286"/>
      <c r="M90" s="286"/>
      <c r="N90" s="286"/>
      <c r="O90" s="286"/>
      <c r="P90" s="286"/>
      <c r="Q90" s="286"/>
      <c r="R90" s="286"/>
      <c r="S90" s="286"/>
      <c r="T90" s="286"/>
      <c r="U90" s="286"/>
      <c r="V90" s="286" t="s">
        <v>131</v>
      </c>
      <c r="W90" s="286"/>
      <c r="X90" s="286"/>
      <c r="Y90" s="286"/>
      <c r="Z90" s="286"/>
      <c r="AA90" s="286" t="s">
        <v>381</v>
      </c>
      <c r="AB90" s="286"/>
      <c r="AC90" s="286"/>
      <c r="AD90" s="286"/>
      <c r="AE90" s="286"/>
      <c r="AF90" s="648"/>
    </row>
    <row r="91" spans="2:32" x14ac:dyDescent="0.25">
      <c r="B91" s="556"/>
      <c r="C91" s="172"/>
      <c r="D91" s="172"/>
      <c r="E91" s="172"/>
      <c r="F91" s="172"/>
      <c r="G91" s="172"/>
      <c r="H91" s="565"/>
      <c r="I91" s="565"/>
      <c r="J91" s="565"/>
      <c r="K91" s="565"/>
      <c r="L91" s="565"/>
      <c r="M91" s="565"/>
      <c r="N91" s="565"/>
      <c r="O91" s="565"/>
      <c r="P91" s="565"/>
      <c r="Q91" s="565"/>
      <c r="R91" s="565"/>
      <c r="S91" s="565"/>
      <c r="T91" s="565"/>
      <c r="U91" s="565"/>
      <c r="V91" s="565"/>
      <c r="W91" s="565"/>
      <c r="X91" s="565"/>
      <c r="Y91" s="565"/>
      <c r="Z91" s="565"/>
      <c r="AA91" s="566"/>
      <c r="AB91" s="566"/>
      <c r="AC91" s="566"/>
      <c r="AD91" s="566"/>
      <c r="AE91" s="566"/>
      <c r="AF91" s="567"/>
    </row>
    <row r="92" spans="2:32" x14ac:dyDescent="0.25">
      <c r="B92" s="556"/>
      <c r="C92" s="172"/>
      <c r="D92" s="172"/>
      <c r="E92" s="172"/>
      <c r="F92" s="172"/>
      <c r="G92" s="172"/>
      <c r="H92" s="565"/>
      <c r="I92" s="565"/>
      <c r="J92" s="565"/>
      <c r="K92" s="565"/>
      <c r="L92" s="565"/>
      <c r="M92" s="565"/>
      <c r="N92" s="565"/>
      <c r="O92" s="565"/>
      <c r="P92" s="565"/>
      <c r="Q92" s="565"/>
      <c r="R92" s="565"/>
      <c r="S92" s="565"/>
      <c r="T92" s="565"/>
      <c r="U92" s="565"/>
      <c r="V92" s="565"/>
      <c r="W92" s="565"/>
      <c r="X92" s="565"/>
      <c r="Y92" s="565"/>
      <c r="Z92" s="565"/>
      <c r="AA92" s="566"/>
      <c r="AB92" s="566"/>
      <c r="AC92" s="566"/>
      <c r="AD92" s="566"/>
      <c r="AE92" s="566"/>
      <c r="AF92" s="567"/>
    </row>
    <row r="93" spans="2:32" x14ac:dyDescent="0.25">
      <c r="B93" s="556"/>
      <c r="C93" s="172"/>
      <c r="D93" s="172"/>
      <c r="E93" s="172"/>
      <c r="F93" s="172"/>
      <c r="G93" s="172"/>
      <c r="H93" s="565"/>
      <c r="I93" s="565"/>
      <c r="J93" s="565"/>
      <c r="K93" s="565"/>
      <c r="L93" s="565"/>
      <c r="M93" s="565"/>
      <c r="N93" s="565"/>
      <c r="O93" s="565"/>
      <c r="P93" s="565"/>
      <c r="Q93" s="565"/>
      <c r="R93" s="565"/>
      <c r="S93" s="565"/>
      <c r="T93" s="565"/>
      <c r="U93" s="565"/>
      <c r="V93" s="565"/>
      <c r="W93" s="565"/>
      <c r="X93" s="565"/>
      <c r="Y93" s="565"/>
      <c r="Z93" s="565"/>
      <c r="AA93" s="566"/>
      <c r="AB93" s="566"/>
      <c r="AC93" s="566"/>
      <c r="AD93" s="566"/>
      <c r="AE93" s="566"/>
      <c r="AF93" s="567"/>
    </row>
    <row r="94" spans="2:32" x14ac:dyDescent="0.25">
      <c r="B94" s="556"/>
      <c r="C94" s="172"/>
      <c r="D94" s="172"/>
      <c r="E94" s="172"/>
      <c r="F94" s="172"/>
      <c r="G94" s="172"/>
      <c r="H94" s="565"/>
      <c r="I94" s="565"/>
      <c r="J94" s="565"/>
      <c r="K94" s="565"/>
      <c r="L94" s="565"/>
      <c r="M94" s="565"/>
      <c r="N94" s="565"/>
      <c r="O94" s="565"/>
      <c r="P94" s="565"/>
      <c r="Q94" s="565"/>
      <c r="R94" s="565"/>
      <c r="S94" s="565"/>
      <c r="T94" s="565"/>
      <c r="U94" s="565"/>
      <c r="V94" s="565"/>
      <c r="W94" s="565"/>
      <c r="X94" s="565"/>
      <c r="Y94" s="565"/>
      <c r="Z94" s="565"/>
      <c r="AA94" s="566"/>
      <c r="AB94" s="566"/>
      <c r="AC94" s="566"/>
      <c r="AD94" s="566"/>
      <c r="AE94" s="566"/>
      <c r="AF94" s="567"/>
    </row>
    <row r="95" spans="2:32" x14ac:dyDescent="0.25">
      <c r="B95" s="556"/>
      <c r="C95" s="172"/>
      <c r="D95" s="172"/>
      <c r="E95" s="172"/>
      <c r="F95" s="172"/>
      <c r="G95" s="172"/>
      <c r="H95" s="565"/>
      <c r="I95" s="565"/>
      <c r="J95" s="565"/>
      <c r="K95" s="565"/>
      <c r="L95" s="565"/>
      <c r="M95" s="565"/>
      <c r="N95" s="565"/>
      <c r="O95" s="565"/>
      <c r="P95" s="565"/>
      <c r="Q95" s="565"/>
      <c r="R95" s="565"/>
      <c r="S95" s="565"/>
      <c r="T95" s="565"/>
      <c r="U95" s="565"/>
      <c r="V95" s="565"/>
      <c r="W95" s="565"/>
      <c r="X95" s="565"/>
      <c r="Y95" s="565"/>
      <c r="Z95" s="565"/>
      <c r="AA95" s="566"/>
      <c r="AB95" s="566"/>
      <c r="AC95" s="566"/>
      <c r="AD95" s="566"/>
      <c r="AE95" s="566"/>
      <c r="AF95" s="567"/>
    </row>
    <row r="96" spans="2:32" x14ac:dyDescent="0.25">
      <c r="B96" s="556"/>
      <c r="C96" s="172"/>
      <c r="D96" s="208" t="s">
        <v>382</v>
      </c>
      <c r="E96" s="209"/>
      <c r="F96" s="209"/>
      <c r="G96" s="210"/>
      <c r="H96" s="271"/>
      <c r="I96" s="272"/>
      <c r="J96" s="272"/>
      <c r="K96" s="272"/>
      <c r="L96" s="272"/>
      <c r="M96" s="272"/>
      <c r="N96" s="272"/>
      <c r="O96" s="272"/>
      <c r="P96" s="272"/>
      <c r="Q96" s="272"/>
      <c r="R96" s="272"/>
      <c r="S96" s="272"/>
      <c r="T96" s="272"/>
      <c r="U96" s="273"/>
      <c r="V96" s="565"/>
      <c r="W96" s="565"/>
      <c r="X96" s="565"/>
      <c r="Y96" s="565"/>
      <c r="Z96" s="565"/>
      <c r="AA96" s="566"/>
      <c r="AB96" s="566"/>
      <c r="AC96" s="566"/>
      <c r="AD96" s="566"/>
      <c r="AE96" s="566"/>
      <c r="AF96" s="567"/>
    </row>
    <row r="97" spans="1:32" x14ac:dyDescent="0.25">
      <c r="B97" s="556"/>
      <c r="C97" s="172"/>
      <c r="D97" s="211"/>
      <c r="E97" s="212"/>
      <c r="F97" s="212"/>
      <c r="G97" s="213"/>
      <c r="H97" s="283"/>
      <c r="I97" s="284"/>
      <c r="J97" s="284"/>
      <c r="K97" s="284"/>
      <c r="L97" s="284"/>
      <c r="M97" s="284"/>
      <c r="N97" s="284"/>
      <c r="O97" s="284"/>
      <c r="P97" s="284"/>
      <c r="Q97" s="284"/>
      <c r="R97" s="284"/>
      <c r="S97" s="284"/>
      <c r="T97" s="284"/>
      <c r="U97" s="285"/>
      <c r="V97" s="565"/>
      <c r="W97" s="565"/>
      <c r="X97" s="565"/>
      <c r="Y97" s="565"/>
      <c r="Z97" s="565"/>
      <c r="AA97" s="566"/>
      <c r="AB97" s="566"/>
      <c r="AC97" s="566"/>
      <c r="AD97" s="566"/>
      <c r="AE97" s="566"/>
      <c r="AF97" s="567"/>
    </row>
    <row r="98" spans="1:32" ht="15.75" thickBot="1" x14ac:dyDescent="0.3">
      <c r="B98" s="557"/>
      <c r="C98" s="558"/>
      <c r="D98" s="584"/>
      <c r="E98" s="585"/>
      <c r="F98" s="585"/>
      <c r="G98" s="586"/>
      <c r="H98" s="563"/>
      <c r="I98" s="527"/>
      <c r="J98" s="527"/>
      <c r="K98" s="527"/>
      <c r="L98" s="527"/>
      <c r="M98" s="527"/>
      <c r="N98" s="527"/>
      <c r="O98" s="527"/>
      <c r="P98" s="527"/>
      <c r="Q98" s="527"/>
      <c r="R98" s="527"/>
      <c r="S98" s="527"/>
      <c r="T98" s="527"/>
      <c r="U98" s="564"/>
      <c r="V98" s="568"/>
      <c r="W98" s="568"/>
      <c r="X98" s="568"/>
      <c r="Y98" s="568"/>
      <c r="Z98" s="568"/>
      <c r="AA98" s="569"/>
      <c r="AB98" s="569"/>
      <c r="AC98" s="569"/>
      <c r="AD98" s="569"/>
      <c r="AE98" s="569"/>
      <c r="AF98" s="570"/>
    </row>
    <row r="99" spans="1:32" x14ac:dyDescent="0.25">
      <c r="B99" s="578" t="s">
        <v>384</v>
      </c>
      <c r="C99" s="579"/>
      <c r="D99" s="579"/>
      <c r="E99" s="579"/>
      <c r="F99" s="579"/>
      <c r="G99" s="579"/>
      <c r="H99" s="579"/>
      <c r="I99" s="579"/>
      <c r="J99" s="579"/>
      <c r="K99" s="579"/>
      <c r="L99" s="579"/>
      <c r="M99" s="579"/>
      <c r="N99" s="579"/>
      <c r="O99" s="579"/>
      <c r="P99" s="579"/>
      <c r="Q99" s="579"/>
      <c r="R99" s="579"/>
      <c r="S99" s="579"/>
      <c r="T99" s="579"/>
      <c r="U99" s="579"/>
      <c r="V99" s="579"/>
      <c r="W99" s="579"/>
      <c r="X99" s="579"/>
      <c r="Y99" s="579"/>
      <c r="Z99" s="579"/>
      <c r="AA99" s="579"/>
      <c r="AB99" s="579"/>
      <c r="AC99" s="579"/>
      <c r="AD99" s="579"/>
      <c r="AE99" s="647"/>
    </row>
    <row r="100" spans="1:32" x14ac:dyDescent="0.25">
      <c r="B100" s="556">
        <f>+B90+0.01</f>
        <v>2.0599999999999987</v>
      </c>
      <c r="C100" s="172"/>
      <c r="D100" s="172" t="s">
        <v>385</v>
      </c>
      <c r="E100" s="172"/>
      <c r="F100" s="172"/>
      <c r="G100" s="172"/>
      <c r="H100" s="172"/>
      <c r="I100" s="172"/>
      <c r="J100" s="172"/>
      <c r="K100" s="172"/>
      <c r="L100" s="172" t="s">
        <v>386</v>
      </c>
      <c r="M100" s="172"/>
      <c r="N100" s="172"/>
      <c r="O100" s="172"/>
      <c r="P100" s="172"/>
      <c r="Q100" s="172"/>
      <c r="R100" s="172"/>
      <c r="S100" s="172"/>
      <c r="T100" s="172" t="s">
        <v>387</v>
      </c>
      <c r="U100" s="172"/>
      <c r="V100" s="172"/>
      <c r="W100" s="172"/>
      <c r="X100" s="172"/>
      <c r="Y100" s="172"/>
      <c r="Z100" s="172" t="s">
        <v>388</v>
      </c>
      <c r="AA100" s="172"/>
      <c r="AB100" s="172"/>
      <c r="AC100" s="172"/>
      <c r="AD100" s="172"/>
      <c r="AE100" s="553"/>
    </row>
    <row r="101" spans="1:32" x14ac:dyDescent="0.25">
      <c r="B101" s="556"/>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553"/>
    </row>
    <row r="102" spans="1:32" x14ac:dyDescent="0.25">
      <c r="B102" s="556"/>
      <c r="C102" s="172"/>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559"/>
      <c r="AA102" s="559"/>
      <c r="AB102" s="559"/>
      <c r="AC102" s="559"/>
      <c r="AD102" s="559"/>
      <c r="AE102" s="560"/>
    </row>
    <row r="103" spans="1:32" x14ac:dyDescent="0.25">
      <c r="B103" s="556"/>
      <c r="C103" s="172"/>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559"/>
      <c r="AA103" s="559"/>
      <c r="AB103" s="559"/>
      <c r="AC103" s="559"/>
      <c r="AD103" s="559"/>
      <c r="AE103" s="560"/>
    </row>
    <row r="104" spans="1:32" x14ac:dyDescent="0.25">
      <c r="B104" s="556"/>
      <c r="C104" s="172"/>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559"/>
      <c r="AA104" s="559"/>
      <c r="AB104" s="559"/>
      <c r="AC104" s="559"/>
      <c r="AD104" s="559"/>
      <c r="AE104" s="560"/>
    </row>
    <row r="105" spans="1:32" x14ac:dyDescent="0.25">
      <c r="B105" s="556"/>
      <c r="C105" s="172"/>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559"/>
      <c r="AA105" s="559"/>
      <c r="AB105" s="559"/>
      <c r="AC105" s="559"/>
      <c r="AD105" s="559"/>
      <c r="AE105" s="560"/>
    </row>
    <row r="106" spans="1:32" x14ac:dyDescent="0.25">
      <c r="B106" s="556"/>
      <c r="C106" s="172"/>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559"/>
      <c r="AA106" s="559"/>
      <c r="AB106" s="559"/>
      <c r="AC106" s="559"/>
      <c r="AD106" s="559"/>
      <c r="AE106" s="560"/>
    </row>
    <row r="107" spans="1:32" x14ac:dyDescent="0.25">
      <c r="B107" s="556"/>
      <c r="C107" s="172"/>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559"/>
      <c r="AA107" s="559"/>
      <c r="AB107" s="559"/>
      <c r="AC107" s="559"/>
      <c r="AD107" s="559"/>
      <c r="AE107" s="560"/>
    </row>
    <row r="108" spans="1:32" x14ac:dyDescent="0.25">
      <c r="B108" s="556"/>
      <c r="C108" s="172"/>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559"/>
      <c r="AA108" s="559"/>
      <c r="AB108" s="559"/>
      <c r="AC108" s="559"/>
      <c r="AD108" s="559"/>
      <c r="AE108" s="560"/>
    </row>
    <row r="109" spans="1:32" ht="15.75" thickBot="1" x14ac:dyDescent="0.3">
      <c r="B109" s="557"/>
      <c r="C109" s="558"/>
      <c r="D109" s="554"/>
      <c r="E109" s="554"/>
      <c r="F109" s="554"/>
      <c r="G109" s="554"/>
      <c r="H109" s="554"/>
      <c r="I109" s="554"/>
      <c r="J109" s="554"/>
      <c r="K109" s="554"/>
      <c r="L109" s="554"/>
      <c r="M109" s="554"/>
      <c r="N109" s="554"/>
      <c r="O109" s="554"/>
      <c r="P109" s="554"/>
      <c r="Q109" s="554"/>
      <c r="R109" s="554"/>
      <c r="S109" s="554"/>
      <c r="T109" s="554"/>
      <c r="U109" s="554"/>
      <c r="V109" s="554"/>
      <c r="W109" s="554"/>
      <c r="X109" s="554"/>
      <c r="Y109" s="554"/>
      <c r="Z109" s="561"/>
      <c r="AA109" s="561"/>
      <c r="AB109" s="561"/>
      <c r="AC109" s="561"/>
      <c r="AD109" s="561"/>
      <c r="AE109" s="562"/>
    </row>
    <row r="110" spans="1:32" ht="5.25" customHeight="1" x14ac:dyDescent="0.25"/>
    <row r="111" spans="1:32" x14ac:dyDescent="0.25">
      <c r="A111" s="21">
        <f>+A49+1</f>
        <v>3</v>
      </c>
      <c r="B111" s="155" t="s">
        <v>417</v>
      </c>
      <c r="C111" s="155"/>
      <c r="D111" s="155"/>
      <c r="E111" s="155"/>
      <c r="F111" s="155"/>
      <c r="G111" s="155"/>
      <c r="H111" s="155"/>
      <c r="I111" s="155"/>
      <c r="J111" s="155"/>
      <c r="K111" s="155"/>
    </row>
    <row r="112" spans="1:32" ht="3.75" customHeight="1" thickBot="1" x14ac:dyDescent="0.3"/>
    <row r="113" spans="2:32" x14ac:dyDescent="0.25">
      <c r="B113" s="544" t="s">
        <v>557</v>
      </c>
      <c r="C113" s="545"/>
      <c r="D113" s="545"/>
      <c r="E113" s="545"/>
      <c r="F113" s="545"/>
      <c r="G113" s="545"/>
      <c r="H113" s="545"/>
      <c r="I113" s="545"/>
      <c r="J113" s="545"/>
      <c r="K113" s="545"/>
      <c r="L113" s="545"/>
      <c r="M113" s="545"/>
      <c r="N113" s="545"/>
      <c r="O113" s="545"/>
      <c r="P113" s="545"/>
      <c r="Q113" s="545"/>
      <c r="R113" s="545"/>
      <c r="S113" s="545"/>
      <c r="T113" s="545"/>
      <c r="U113" s="545"/>
      <c r="V113" s="545"/>
      <c r="W113" s="545"/>
      <c r="X113" s="545"/>
      <c r="Y113" s="545"/>
      <c r="Z113" s="545"/>
      <c r="AA113" s="545"/>
      <c r="AB113" s="545"/>
      <c r="AC113" s="545"/>
      <c r="AD113" s="545"/>
      <c r="AE113" s="545"/>
      <c r="AF113" s="54"/>
    </row>
    <row r="114" spans="2:32" ht="11.25" customHeight="1" x14ac:dyDescent="0.25">
      <c r="B114" s="546">
        <f>A111+0.01</f>
        <v>3.01</v>
      </c>
      <c r="C114" s="547"/>
      <c r="D114" s="172" t="s">
        <v>391</v>
      </c>
      <c r="E114" s="172"/>
      <c r="F114" s="172"/>
      <c r="G114" s="172"/>
      <c r="H114" s="172"/>
      <c r="I114" s="172" t="s">
        <v>141</v>
      </c>
      <c r="J114" s="172"/>
      <c r="K114" s="172"/>
      <c r="L114" s="172"/>
      <c r="M114" s="172" t="s">
        <v>144</v>
      </c>
      <c r="N114" s="172"/>
      <c r="O114" s="172"/>
      <c r="P114" s="172"/>
      <c r="Q114" s="172" t="s">
        <v>142</v>
      </c>
      <c r="R114" s="172"/>
      <c r="S114" s="172"/>
      <c r="T114" s="172"/>
      <c r="U114" s="172" t="s">
        <v>143</v>
      </c>
      <c r="V114" s="172"/>
      <c r="W114" s="172"/>
      <c r="X114" s="172"/>
      <c r="Y114" s="172" t="s">
        <v>392</v>
      </c>
      <c r="Z114" s="172"/>
      <c r="AA114" s="172"/>
      <c r="AB114" s="172"/>
      <c r="AC114" s="172" t="s">
        <v>380</v>
      </c>
      <c r="AD114" s="172"/>
      <c r="AE114" s="172"/>
      <c r="AF114" s="553"/>
    </row>
    <row r="115" spans="2:32" ht="11.25" customHeight="1" x14ac:dyDescent="0.25">
      <c r="B115" s="546"/>
      <c r="C115" s="547"/>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553"/>
    </row>
    <row r="116" spans="2:32" ht="11.25" customHeight="1" x14ac:dyDescent="0.25">
      <c r="B116" s="546"/>
      <c r="C116" s="547"/>
      <c r="D116" s="156"/>
      <c r="E116" s="156"/>
      <c r="F116" s="156"/>
      <c r="G116" s="156"/>
      <c r="H116" s="156"/>
      <c r="I116" s="190"/>
      <c r="J116" s="190"/>
      <c r="K116" s="190"/>
      <c r="L116" s="190"/>
      <c r="M116" s="156"/>
      <c r="N116" s="156"/>
      <c r="O116" s="156"/>
      <c r="P116" s="156"/>
      <c r="Q116" s="190"/>
      <c r="R116" s="190"/>
      <c r="S116" s="190"/>
      <c r="T116" s="190"/>
      <c r="U116" s="190"/>
      <c r="V116" s="190"/>
      <c r="W116" s="190"/>
      <c r="X116" s="190"/>
      <c r="Y116" s="156"/>
      <c r="Z116" s="156"/>
      <c r="AA116" s="156"/>
      <c r="AB116" s="156"/>
      <c r="AC116" s="156"/>
      <c r="AD116" s="156"/>
      <c r="AE116" s="156"/>
      <c r="AF116" s="550"/>
    </row>
    <row r="117" spans="2:32" ht="11.25" customHeight="1" x14ac:dyDescent="0.25">
      <c r="B117" s="546"/>
      <c r="C117" s="547"/>
      <c r="D117" s="156"/>
      <c r="E117" s="156"/>
      <c r="F117" s="156"/>
      <c r="G117" s="156"/>
      <c r="H117" s="156"/>
      <c r="I117" s="190"/>
      <c r="J117" s="190"/>
      <c r="K117" s="190"/>
      <c r="L117" s="190"/>
      <c r="M117" s="156"/>
      <c r="N117" s="156"/>
      <c r="O117" s="156"/>
      <c r="P117" s="156"/>
      <c r="Q117" s="190"/>
      <c r="R117" s="190"/>
      <c r="S117" s="190"/>
      <c r="T117" s="190"/>
      <c r="U117" s="190"/>
      <c r="V117" s="190"/>
      <c r="W117" s="190"/>
      <c r="X117" s="190"/>
      <c r="Y117" s="156"/>
      <c r="Z117" s="156"/>
      <c r="AA117" s="156"/>
      <c r="AB117" s="156"/>
      <c r="AC117" s="156"/>
      <c r="AD117" s="156"/>
      <c r="AE117" s="156"/>
      <c r="AF117" s="550"/>
    </row>
    <row r="118" spans="2:32" ht="11.25" customHeight="1" x14ac:dyDescent="0.25">
      <c r="B118" s="546"/>
      <c r="C118" s="547"/>
      <c r="D118" s="156"/>
      <c r="E118" s="156"/>
      <c r="F118" s="156"/>
      <c r="G118" s="156"/>
      <c r="H118" s="156"/>
      <c r="I118" s="190"/>
      <c r="J118" s="190"/>
      <c r="K118" s="190"/>
      <c r="L118" s="190"/>
      <c r="M118" s="156"/>
      <c r="N118" s="156"/>
      <c r="O118" s="156"/>
      <c r="P118" s="156"/>
      <c r="Q118" s="190"/>
      <c r="R118" s="190"/>
      <c r="S118" s="190"/>
      <c r="T118" s="190"/>
      <c r="U118" s="190"/>
      <c r="V118" s="190"/>
      <c r="W118" s="190"/>
      <c r="X118" s="190"/>
      <c r="Y118" s="156"/>
      <c r="Z118" s="156"/>
      <c r="AA118" s="156"/>
      <c r="AB118" s="156"/>
      <c r="AC118" s="156"/>
      <c r="AD118" s="156"/>
      <c r="AE118" s="156"/>
      <c r="AF118" s="550"/>
    </row>
    <row r="119" spans="2:32" ht="11.25" customHeight="1" x14ac:dyDescent="0.25">
      <c r="B119" s="546"/>
      <c r="C119" s="547"/>
      <c r="D119" s="156"/>
      <c r="E119" s="156"/>
      <c r="F119" s="156"/>
      <c r="G119" s="156"/>
      <c r="H119" s="156"/>
      <c r="I119" s="190"/>
      <c r="J119" s="190"/>
      <c r="K119" s="190"/>
      <c r="L119" s="190"/>
      <c r="M119" s="156"/>
      <c r="N119" s="156"/>
      <c r="O119" s="156"/>
      <c r="P119" s="156"/>
      <c r="Q119" s="190"/>
      <c r="R119" s="190"/>
      <c r="S119" s="190"/>
      <c r="T119" s="190"/>
      <c r="U119" s="190"/>
      <c r="V119" s="190"/>
      <c r="W119" s="190"/>
      <c r="X119" s="190"/>
      <c r="Y119" s="156"/>
      <c r="Z119" s="156"/>
      <c r="AA119" s="156"/>
      <c r="AB119" s="156"/>
      <c r="AC119" s="156"/>
      <c r="AD119" s="156"/>
      <c r="AE119" s="156"/>
      <c r="AF119" s="550"/>
    </row>
    <row r="120" spans="2:32" ht="11.25" customHeight="1" x14ac:dyDescent="0.25">
      <c r="B120" s="546"/>
      <c r="C120" s="547"/>
      <c r="D120" s="156"/>
      <c r="E120" s="156"/>
      <c r="F120" s="156"/>
      <c r="G120" s="156"/>
      <c r="H120" s="156"/>
      <c r="I120" s="190"/>
      <c r="J120" s="190"/>
      <c r="K120" s="190"/>
      <c r="L120" s="190"/>
      <c r="M120" s="156"/>
      <c r="N120" s="156"/>
      <c r="O120" s="156"/>
      <c r="P120" s="156"/>
      <c r="Q120" s="190"/>
      <c r="R120" s="190"/>
      <c r="S120" s="190"/>
      <c r="T120" s="190"/>
      <c r="U120" s="190"/>
      <c r="V120" s="190"/>
      <c r="W120" s="190"/>
      <c r="X120" s="190"/>
      <c r="Y120" s="156"/>
      <c r="Z120" s="156"/>
      <c r="AA120" s="156"/>
      <c r="AB120" s="156"/>
      <c r="AC120" s="156"/>
      <c r="AD120" s="156"/>
      <c r="AE120" s="156"/>
      <c r="AF120" s="550"/>
    </row>
    <row r="121" spans="2:32" ht="11.25" customHeight="1" x14ac:dyDescent="0.25">
      <c r="B121" s="546"/>
      <c r="C121" s="547"/>
      <c r="D121" s="156"/>
      <c r="E121" s="156"/>
      <c r="F121" s="156"/>
      <c r="G121" s="156"/>
      <c r="H121" s="156"/>
      <c r="I121" s="190"/>
      <c r="J121" s="190"/>
      <c r="K121" s="190"/>
      <c r="L121" s="190"/>
      <c r="M121" s="156"/>
      <c r="N121" s="156"/>
      <c r="O121" s="156"/>
      <c r="P121" s="156"/>
      <c r="Q121" s="190"/>
      <c r="R121" s="190"/>
      <c r="S121" s="190"/>
      <c r="T121" s="190"/>
      <c r="U121" s="190"/>
      <c r="V121" s="190"/>
      <c r="W121" s="190"/>
      <c r="X121" s="190"/>
      <c r="Y121" s="156"/>
      <c r="Z121" s="156"/>
      <c r="AA121" s="156"/>
      <c r="AB121" s="156"/>
      <c r="AC121" s="156"/>
      <c r="AD121" s="156"/>
      <c r="AE121" s="156"/>
      <c r="AF121" s="550"/>
    </row>
    <row r="122" spans="2:32" ht="11.25" customHeight="1" x14ac:dyDescent="0.25">
      <c r="B122" s="546"/>
      <c r="C122" s="547"/>
      <c r="D122" s="156"/>
      <c r="E122" s="156"/>
      <c r="F122" s="156"/>
      <c r="G122" s="156"/>
      <c r="H122" s="156"/>
      <c r="I122" s="190"/>
      <c r="J122" s="190"/>
      <c r="K122" s="190"/>
      <c r="L122" s="190"/>
      <c r="M122" s="156"/>
      <c r="N122" s="156"/>
      <c r="O122" s="156"/>
      <c r="P122" s="156"/>
      <c r="Q122" s="190"/>
      <c r="R122" s="190"/>
      <c r="S122" s="190"/>
      <c r="T122" s="190"/>
      <c r="U122" s="190"/>
      <c r="V122" s="190"/>
      <c r="W122" s="190"/>
      <c r="X122" s="190"/>
      <c r="Y122" s="156"/>
      <c r="Z122" s="156"/>
      <c r="AA122" s="156"/>
      <c r="AB122" s="156"/>
      <c r="AC122" s="156"/>
      <c r="AD122" s="156"/>
      <c r="AE122" s="156"/>
      <c r="AF122" s="550"/>
    </row>
    <row r="123" spans="2:32" ht="11.25" customHeight="1" thickBot="1" x14ac:dyDescent="0.3">
      <c r="B123" s="548"/>
      <c r="C123" s="549"/>
      <c r="D123" s="551"/>
      <c r="E123" s="551"/>
      <c r="F123" s="551"/>
      <c r="G123" s="551"/>
      <c r="H123" s="551"/>
      <c r="I123" s="543"/>
      <c r="J123" s="543"/>
      <c r="K123" s="543"/>
      <c r="L123" s="543"/>
      <c r="M123" s="551"/>
      <c r="N123" s="551"/>
      <c r="O123" s="551"/>
      <c r="P123" s="551"/>
      <c r="Q123" s="543"/>
      <c r="R123" s="543"/>
      <c r="S123" s="543"/>
      <c r="T123" s="543"/>
      <c r="U123" s="543"/>
      <c r="V123" s="543"/>
      <c r="W123" s="543"/>
      <c r="X123" s="543"/>
      <c r="Y123" s="551"/>
      <c r="Z123" s="551"/>
      <c r="AA123" s="551"/>
      <c r="AB123" s="551"/>
      <c r="AC123" s="551"/>
      <c r="AD123" s="551"/>
      <c r="AE123" s="551"/>
      <c r="AF123" s="552"/>
    </row>
    <row r="124" spans="2:32" x14ac:dyDescent="0.25">
      <c r="B124" s="544" t="s">
        <v>393</v>
      </c>
      <c r="C124" s="545"/>
      <c r="D124" s="545"/>
      <c r="E124" s="545"/>
      <c r="F124" s="545"/>
      <c r="G124" s="545"/>
      <c r="H124" s="545"/>
      <c r="I124" s="545"/>
      <c r="J124" s="545"/>
      <c r="K124" s="545"/>
      <c r="L124" s="545"/>
      <c r="M124" s="545"/>
      <c r="N124" s="545"/>
      <c r="O124" s="545"/>
      <c r="P124" s="545"/>
      <c r="Q124" s="545"/>
      <c r="R124" s="545"/>
      <c r="S124" s="545"/>
      <c r="T124" s="545"/>
      <c r="U124" s="545"/>
      <c r="V124" s="545"/>
      <c r="W124" s="545"/>
      <c r="X124" s="545"/>
      <c r="Y124" s="545"/>
      <c r="Z124" s="545"/>
      <c r="AA124" s="545"/>
      <c r="AB124" s="545"/>
      <c r="AC124" s="545"/>
      <c r="AD124" s="545"/>
      <c r="AE124" s="545"/>
      <c r="AF124" s="54"/>
    </row>
    <row r="125" spans="2:32" ht="15" customHeight="1" x14ac:dyDescent="0.25">
      <c r="B125" s="546">
        <f>B114+0.01</f>
        <v>3.0199999999999996</v>
      </c>
      <c r="C125" s="547"/>
      <c r="D125" s="208" t="s">
        <v>394</v>
      </c>
      <c r="E125" s="209"/>
      <c r="F125" s="209"/>
      <c r="G125" s="209"/>
      <c r="H125" s="209"/>
      <c r="I125" s="209"/>
      <c r="J125" s="209"/>
      <c r="K125" s="209"/>
      <c r="L125" s="210"/>
      <c r="M125" s="208" t="s">
        <v>396</v>
      </c>
      <c r="N125" s="209"/>
      <c r="O125" s="209"/>
      <c r="P125" s="209"/>
      <c r="Q125" s="209"/>
      <c r="R125" s="209"/>
      <c r="S125" s="209"/>
      <c r="T125" s="210"/>
      <c r="U125" s="172" t="s">
        <v>149</v>
      </c>
      <c r="V125" s="172"/>
      <c r="W125" s="172"/>
      <c r="X125" s="172"/>
      <c r="Y125" s="208" t="s">
        <v>395</v>
      </c>
      <c r="Z125" s="209"/>
      <c r="AA125" s="209"/>
      <c r="AB125" s="209"/>
      <c r="AC125" s="209"/>
      <c r="AD125" s="209"/>
      <c r="AE125" s="209"/>
      <c r="AF125" s="529"/>
    </row>
    <row r="126" spans="2:32" x14ac:dyDescent="0.25">
      <c r="B126" s="546"/>
      <c r="C126" s="547"/>
      <c r="D126" s="214"/>
      <c r="E126" s="215"/>
      <c r="F126" s="215"/>
      <c r="G126" s="215"/>
      <c r="H126" s="215"/>
      <c r="I126" s="215"/>
      <c r="J126" s="215"/>
      <c r="K126" s="215"/>
      <c r="L126" s="216"/>
      <c r="M126" s="214"/>
      <c r="N126" s="215"/>
      <c r="O126" s="215"/>
      <c r="P126" s="215"/>
      <c r="Q126" s="215"/>
      <c r="R126" s="215"/>
      <c r="S126" s="215"/>
      <c r="T126" s="216"/>
      <c r="U126" s="172"/>
      <c r="V126" s="172"/>
      <c r="W126" s="172"/>
      <c r="X126" s="172"/>
      <c r="Y126" s="214"/>
      <c r="Z126" s="215"/>
      <c r="AA126" s="215"/>
      <c r="AB126" s="215"/>
      <c r="AC126" s="215"/>
      <c r="AD126" s="215"/>
      <c r="AE126" s="215"/>
      <c r="AF126" s="530"/>
    </row>
    <row r="127" spans="2:32" ht="12" customHeight="1" x14ac:dyDescent="0.25">
      <c r="B127" s="546"/>
      <c r="C127" s="547"/>
      <c r="D127" s="531"/>
      <c r="E127" s="532"/>
      <c r="F127" s="532"/>
      <c r="G127" s="532"/>
      <c r="H127" s="532"/>
      <c r="I127" s="532"/>
      <c r="J127" s="532"/>
      <c r="K127" s="532"/>
      <c r="L127" s="533"/>
      <c r="M127" s="531"/>
      <c r="N127" s="532"/>
      <c r="O127" s="532"/>
      <c r="P127" s="532"/>
      <c r="Q127" s="532"/>
      <c r="R127" s="532"/>
      <c r="S127" s="532"/>
      <c r="T127" s="533"/>
      <c r="U127" s="190"/>
      <c r="V127" s="190"/>
      <c r="W127" s="190"/>
      <c r="X127" s="190"/>
      <c r="Y127" s="531"/>
      <c r="Z127" s="532"/>
      <c r="AA127" s="532"/>
      <c r="AB127" s="532"/>
      <c r="AC127" s="532"/>
      <c r="AD127" s="532"/>
      <c r="AE127" s="532"/>
      <c r="AF127" s="537"/>
    </row>
    <row r="128" spans="2:32" ht="12" customHeight="1" x14ac:dyDescent="0.25">
      <c r="B128" s="546"/>
      <c r="C128" s="547"/>
      <c r="D128" s="534"/>
      <c r="E128" s="535"/>
      <c r="F128" s="535"/>
      <c r="G128" s="535"/>
      <c r="H128" s="535"/>
      <c r="I128" s="535"/>
      <c r="J128" s="535"/>
      <c r="K128" s="535"/>
      <c r="L128" s="536"/>
      <c r="M128" s="534"/>
      <c r="N128" s="535"/>
      <c r="O128" s="535"/>
      <c r="P128" s="535"/>
      <c r="Q128" s="535"/>
      <c r="R128" s="535"/>
      <c r="S128" s="535"/>
      <c r="T128" s="536"/>
      <c r="U128" s="190"/>
      <c r="V128" s="190"/>
      <c r="W128" s="190"/>
      <c r="X128" s="190"/>
      <c r="Y128" s="534"/>
      <c r="Z128" s="535"/>
      <c r="AA128" s="535"/>
      <c r="AB128" s="535"/>
      <c r="AC128" s="535"/>
      <c r="AD128" s="535"/>
      <c r="AE128" s="535"/>
      <c r="AF128" s="538"/>
    </row>
    <row r="129" spans="2:32" ht="12" customHeight="1" x14ac:dyDescent="0.25">
      <c r="B129" s="546"/>
      <c r="C129" s="547"/>
      <c r="D129" s="531"/>
      <c r="E129" s="532"/>
      <c r="F129" s="532"/>
      <c r="G129" s="532"/>
      <c r="H129" s="532"/>
      <c r="I129" s="532"/>
      <c r="J129" s="532"/>
      <c r="K129" s="532"/>
      <c r="L129" s="533"/>
      <c r="M129" s="531"/>
      <c r="N129" s="532"/>
      <c r="O129" s="532"/>
      <c r="P129" s="532"/>
      <c r="Q129" s="532"/>
      <c r="R129" s="532"/>
      <c r="S129" s="532"/>
      <c r="T129" s="533"/>
      <c r="U129" s="190"/>
      <c r="V129" s="190"/>
      <c r="W129" s="190"/>
      <c r="X129" s="190"/>
      <c r="Y129" s="531"/>
      <c r="Z129" s="532"/>
      <c r="AA129" s="532"/>
      <c r="AB129" s="532"/>
      <c r="AC129" s="532"/>
      <c r="AD129" s="532"/>
      <c r="AE129" s="532"/>
      <c r="AF129" s="537"/>
    </row>
    <row r="130" spans="2:32" ht="12" customHeight="1" x14ac:dyDescent="0.25">
      <c r="B130" s="546"/>
      <c r="C130" s="547"/>
      <c r="D130" s="534"/>
      <c r="E130" s="535"/>
      <c r="F130" s="535"/>
      <c r="G130" s="535"/>
      <c r="H130" s="535"/>
      <c r="I130" s="535"/>
      <c r="J130" s="535"/>
      <c r="K130" s="535"/>
      <c r="L130" s="536"/>
      <c r="M130" s="534"/>
      <c r="N130" s="535"/>
      <c r="O130" s="535"/>
      <c r="P130" s="535"/>
      <c r="Q130" s="535"/>
      <c r="R130" s="535"/>
      <c r="S130" s="535"/>
      <c r="T130" s="536"/>
      <c r="U130" s="190"/>
      <c r="V130" s="190"/>
      <c r="W130" s="190"/>
      <c r="X130" s="190"/>
      <c r="Y130" s="534"/>
      <c r="Z130" s="535"/>
      <c r="AA130" s="535"/>
      <c r="AB130" s="535"/>
      <c r="AC130" s="535"/>
      <c r="AD130" s="535"/>
      <c r="AE130" s="535"/>
      <c r="AF130" s="538"/>
    </row>
    <row r="131" spans="2:32" ht="12" customHeight="1" x14ac:dyDescent="0.25">
      <c r="B131" s="546"/>
      <c r="C131" s="547"/>
      <c r="D131" s="531"/>
      <c r="E131" s="532"/>
      <c r="F131" s="532"/>
      <c r="G131" s="532"/>
      <c r="H131" s="532"/>
      <c r="I131" s="532"/>
      <c r="J131" s="532"/>
      <c r="K131" s="532"/>
      <c r="L131" s="533"/>
      <c r="M131" s="531"/>
      <c r="N131" s="532"/>
      <c r="O131" s="532"/>
      <c r="P131" s="532"/>
      <c r="Q131" s="532"/>
      <c r="R131" s="532"/>
      <c r="S131" s="532"/>
      <c r="T131" s="533"/>
      <c r="U131" s="190"/>
      <c r="V131" s="190"/>
      <c r="W131" s="190"/>
      <c r="X131" s="190"/>
      <c r="Y131" s="531"/>
      <c r="Z131" s="532"/>
      <c r="AA131" s="532"/>
      <c r="AB131" s="532"/>
      <c r="AC131" s="532"/>
      <c r="AD131" s="532"/>
      <c r="AE131" s="532"/>
      <c r="AF131" s="537"/>
    </row>
    <row r="132" spans="2:32" ht="12" customHeight="1" thickBot="1" x14ac:dyDescent="0.3">
      <c r="B132" s="548"/>
      <c r="C132" s="549"/>
      <c r="D132" s="539"/>
      <c r="E132" s="540"/>
      <c r="F132" s="540"/>
      <c r="G132" s="540"/>
      <c r="H132" s="540"/>
      <c r="I132" s="540"/>
      <c r="J132" s="540"/>
      <c r="K132" s="540"/>
      <c r="L132" s="541"/>
      <c r="M132" s="539"/>
      <c r="N132" s="540"/>
      <c r="O132" s="540"/>
      <c r="P132" s="540"/>
      <c r="Q132" s="540"/>
      <c r="R132" s="540"/>
      <c r="S132" s="540"/>
      <c r="T132" s="541"/>
      <c r="U132" s="543"/>
      <c r="V132" s="543"/>
      <c r="W132" s="543"/>
      <c r="X132" s="543"/>
      <c r="Y132" s="539"/>
      <c r="Z132" s="540"/>
      <c r="AA132" s="540"/>
      <c r="AB132" s="540"/>
      <c r="AC132" s="540"/>
      <c r="AD132" s="540"/>
      <c r="AE132" s="540"/>
      <c r="AF132" s="542"/>
    </row>
    <row r="133" spans="2:32" ht="15.75" thickBot="1" x14ac:dyDescent="0.3"/>
    <row r="134" spans="2:32" ht="15" customHeight="1" x14ac:dyDescent="0.25">
      <c r="B134" s="521" t="s">
        <v>398</v>
      </c>
      <c r="C134" s="522"/>
      <c r="D134" s="522"/>
      <c r="E134" s="522"/>
      <c r="F134" s="522"/>
      <c r="G134" s="522"/>
      <c r="H134" s="522"/>
      <c r="I134" s="522"/>
      <c r="J134" s="522"/>
      <c r="K134" s="522"/>
      <c r="L134" s="522"/>
      <c r="M134" s="522"/>
      <c r="N134" s="522"/>
      <c r="O134" s="522"/>
      <c r="P134" s="522"/>
      <c r="Q134" s="522"/>
      <c r="R134" s="522"/>
      <c r="S134" s="522"/>
      <c r="T134" s="522"/>
      <c r="U134" s="522"/>
      <c r="V134" s="522"/>
      <c r="W134" s="522"/>
      <c r="X134" s="522"/>
      <c r="Y134" s="522"/>
      <c r="Z134" s="522"/>
      <c r="AA134" s="522"/>
      <c r="AB134" s="522"/>
      <c r="AC134" s="522"/>
      <c r="AD134" s="522"/>
      <c r="AE134" s="523"/>
    </row>
    <row r="135" spans="2:32" x14ac:dyDescent="0.25">
      <c r="B135" s="52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525"/>
    </row>
    <row r="136" spans="2:32" x14ac:dyDescent="0.25">
      <c r="B136" s="52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525"/>
    </row>
    <row r="137" spans="2:32" x14ac:dyDescent="0.25">
      <c r="B137" s="52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525"/>
    </row>
    <row r="138" spans="2:32" x14ac:dyDescent="0.25">
      <c r="B138" s="52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525"/>
    </row>
    <row r="139" spans="2:32" x14ac:dyDescent="0.25">
      <c r="B139" s="52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525"/>
    </row>
    <row r="140" spans="2:32" x14ac:dyDescent="0.25">
      <c r="B140" s="52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525"/>
    </row>
    <row r="141" spans="2:32" x14ac:dyDescent="0.25">
      <c r="B141" s="52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525"/>
    </row>
    <row r="142" spans="2:32" x14ac:dyDescent="0.25">
      <c r="B142" s="52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525"/>
    </row>
    <row r="143" spans="2:32" x14ac:dyDescent="0.25">
      <c r="B143" s="52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525"/>
    </row>
    <row r="144" spans="2:32" ht="15.75" thickBot="1" x14ac:dyDescent="0.3">
      <c r="B144" s="526"/>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8"/>
    </row>
    <row r="146" spans="1:32" x14ac:dyDescent="0.2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row>
    <row r="147" spans="1:32" x14ac:dyDescent="0.2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row>
    <row r="148" spans="1:32" x14ac:dyDescent="0.2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row>
    <row r="149" spans="1:32" ht="7.5" customHeight="1" x14ac:dyDescent="0.25">
      <c r="D149" s="140" t="s">
        <v>291</v>
      </c>
      <c r="E149" s="140"/>
      <c r="F149" s="140"/>
      <c r="G149" s="140"/>
      <c r="H149" s="140"/>
      <c r="I149" s="140"/>
      <c r="J149" s="140"/>
      <c r="K149" s="140"/>
      <c r="L149" s="140" t="s">
        <v>327</v>
      </c>
      <c r="M149" s="140"/>
      <c r="N149" s="140"/>
      <c r="O149" s="140"/>
      <c r="P149" s="140"/>
      <c r="Q149" s="140"/>
      <c r="R149" s="140"/>
      <c r="S149" s="140"/>
      <c r="T149" s="140"/>
      <c r="U149" s="140" t="s">
        <v>418</v>
      </c>
      <c r="V149" s="140"/>
      <c r="W149" s="140"/>
      <c r="X149" s="140"/>
      <c r="Y149" s="140"/>
      <c r="Z149" s="140"/>
      <c r="AA149" s="140"/>
      <c r="AB149" s="140"/>
      <c r="AC149" s="140"/>
    </row>
    <row r="152" spans="1:32" ht="16.5" customHeight="1" x14ac:dyDescent="0.25">
      <c r="A152" s="118" t="s">
        <v>723</v>
      </c>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x14ac:dyDescent="0.25">
      <c r="E153" s="144" t="s">
        <v>599</v>
      </c>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row>
    <row r="154" spans="1:32" ht="4.5" customHeight="1" x14ac:dyDescent="0.25"/>
    <row r="155" spans="1:32" ht="14.25" customHeight="1" x14ac:dyDescent="0.25">
      <c r="A155" s="468" t="s">
        <v>513</v>
      </c>
      <c r="B155" s="468"/>
      <c r="C155" s="468"/>
      <c r="D155" s="468"/>
      <c r="E155" s="468"/>
      <c r="F155" s="468"/>
      <c r="G155" s="468"/>
      <c r="H155" s="468"/>
      <c r="I155" s="468"/>
      <c r="J155" s="468"/>
    </row>
    <row r="156" spans="1:32" ht="3.75" customHeight="1" x14ac:dyDescent="0.25"/>
    <row r="157" spans="1:32" ht="12" customHeight="1" x14ac:dyDescent="0.25">
      <c r="A157" s="77">
        <v>1</v>
      </c>
      <c r="B157" s="469" t="s">
        <v>719</v>
      </c>
      <c r="C157" s="469"/>
      <c r="D157" s="469"/>
      <c r="E157" s="469"/>
      <c r="F157" s="469"/>
      <c r="G157" s="469"/>
      <c r="H157" s="469"/>
      <c r="I157" s="469"/>
      <c r="J157" s="469"/>
      <c r="K157" s="469"/>
      <c r="L157" s="469"/>
      <c r="M157" s="469"/>
      <c r="N157" s="469"/>
      <c r="O157" s="469"/>
      <c r="P157" s="469"/>
      <c r="Q157" s="469"/>
      <c r="R157" s="469"/>
      <c r="S157" s="469"/>
      <c r="T157" s="469"/>
      <c r="U157" s="469"/>
      <c r="V157" s="469"/>
      <c r="W157" s="469"/>
      <c r="X157" s="469"/>
      <c r="Y157" s="469"/>
      <c r="Z157" s="469"/>
      <c r="AA157" s="469"/>
      <c r="AB157" s="469"/>
      <c r="AC157" s="469"/>
      <c r="AD157" s="469"/>
      <c r="AE157" s="469"/>
      <c r="AF157" s="469"/>
    </row>
    <row r="158" spans="1:32" s="22" customFormat="1" ht="12" customHeight="1" x14ac:dyDescent="0.25">
      <c r="B158" s="469"/>
      <c r="C158" s="469"/>
      <c r="D158" s="469"/>
      <c r="E158" s="469"/>
      <c r="F158" s="469"/>
      <c r="G158" s="469"/>
      <c r="H158" s="469"/>
      <c r="I158" s="469"/>
      <c r="J158" s="469"/>
      <c r="K158" s="469"/>
      <c r="L158" s="469"/>
      <c r="M158" s="469"/>
      <c r="N158" s="469"/>
      <c r="O158" s="469"/>
      <c r="P158" s="469"/>
      <c r="Q158" s="469"/>
      <c r="R158" s="469"/>
      <c r="S158" s="469"/>
      <c r="T158" s="469"/>
      <c r="U158" s="469"/>
      <c r="V158" s="469"/>
      <c r="W158" s="469"/>
      <c r="X158" s="469"/>
      <c r="Y158" s="469"/>
      <c r="Z158" s="469"/>
      <c r="AA158" s="469"/>
      <c r="AB158" s="469"/>
      <c r="AC158" s="469"/>
      <c r="AD158" s="469"/>
      <c r="AE158" s="469"/>
      <c r="AF158" s="469"/>
    </row>
    <row r="159" spans="1:32" s="22" customFormat="1" ht="12" customHeight="1" x14ac:dyDescent="0.25">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row>
    <row r="160" spans="1:32" s="22" customFormat="1" ht="12" customHeight="1" x14ac:dyDescent="0.25">
      <c r="B160" s="469"/>
      <c r="C160" s="469"/>
      <c r="D160" s="469"/>
      <c r="E160" s="469"/>
      <c r="F160" s="469"/>
      <c r="G160" s="469"/>
      <c r="H160" s="469"/>
      <c r="I160" s="469"/>
      <c r="J160" s="469"/>
      <c r="K160" s="469"/>
      <c r="L160" s="469"/>
      <c r="M160" s="469"/>
      <c r="N160" s="469"/>
      <c r="O160" s="469"/>
      <c r="P160" s="469"/>
      <c r="Q160" s="469"/>
      <c r="R160" s="469"/>
      <c r="S160" s="469"/>
      <c r="T160" s="469"/>
      <c r="U160" s="469"/>
      <c r="V160" s="469"/>
      <c r="W160" s="469"/>
      <c r="X160" s="469"/>
      <c r="Y160" s="469"/>
      <c r="Z160" s="469"/>
      <c r="AA160" s="469"/>
      <c r="AB160" s="469"/>
      <c r="AC160" s="469"/>
      <c r="AD160" s="469"/>
      <c r="AE160" s="469"/>
      <c r="AF160" s="469"/>
    </row>
    <row r="161" spans="1:32" s="22" customFormat="1" ht="12" customHeight="1" x14ac:dyDescent="0.25">
      <c r="B161" s="469"/>
      <c r="C161" s="469"/>
      <c r="D161" s="469"/>
      <c r="E161" s="469"/>
      <c r="F161" s="469"/>
      <c r="G161" s="469"/>
      <c r="H161" s="469"/>
      <c r="I161" s="469"/>
      <c r="J161" s="469"/>
      <c r="K161" s="469"/>
      <c r="L161" s="469"/>
      <c r="M161" s="469"/>
      <c r="N161" s="469"/>
      <c r="O161" s="469"/>
      <c r="P161" s="469"/>
      <c r="Q161" s="469"/>
      <c r="R161" s="469"/>
      <c r="S161" s="469"/>
      <c r="T161" s="469"/>
      <c r="U161" s="469"/>
      <c r="V161" s="469"/>
      <c r="W161" s="469"/>
      <c r="X161" s="469"/>
      <c r="Y161" s="469"/>
      <c r="Z161" s="469"/>
      <c r="AA161" s="469"/>
      <c r="AB161" s="469"/>
      <c r="AC161" s="469"/>
      <c r="AD161" s="469"/>
      <c r="AE161" s="469"/>
      <c r="AF161" s="469"/>
    </row>
    <row r="162" spans="1:32" s="22" customFormat="1" ht="12" customHeight="1" x14ac:dyDescent="0.25">
      <c r="B162" s="469"/>
      <c r="C162" s="469"/>
      <c r="D162" s="469"/>
      <c r="E162" s="469"/>
      <c r="F162" s="469"/>
      <c r="G162" s="469"/>
      <c r="H162" s="469"/>
      <c r="I162" s="469"/>
      <c r="J162" s="469"/>
      <c r="K162" s="469"/>
      <c r="L162" s="469"/>
      <c r="M162" s="469"/>
      <c r="N162" s="469"/>
      <c r="O162" s="469"/>
      <c r="P162" s="469"/>
      <c r="Q162" s="469"/>
      <c r="R162" s="469"/>
      <c r="S162" s="469"/>
      <c r="T162" s="469"/>
      <c r="U162" s="469"/>
      <c r="V162" s="469"/>
      <c r="W162" s="469"/>
      <c r="X162" s="469"/>
      <c r="Y162" s="469"/>
      <c r="Z162" s="469"/>
      <c r="AA162" s="469"/>
      <c r="AB162" s="469"/>
      <c r="AC162" s="469"/>
      <c r="AD162" s="469"/>
      <c r="AE162" s="469"/>
      <c r="AF162" s="469"/>
    </row>
    <row r="163" spans="1:32" s="22" customFormat="1" ht="12" customHeight="1" x14ac:dyDescent="0.25">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69"/>
      <c r="AB163" s="469"/>
      <c r="AC163" s="469"/>
      <c r="AD163" s="469"/>
      <c r="AE163" s="469"/>
      <c r="AF163" s="469"/>
    </row>
    <row r="164" spans="1:32" ht="3.75" customHeight="1" x14ac:dyDescent="0.25"/>
    <row r="165" spans="1:32" ht="20.25" customHeight="1" x14ac:dyDescent="0.25">
      <c r="A165" s="78">
        <f>+A157+1</f>
        <v>2</v>
      </c>
      <c r="B165" s="469" t="s">
        <v>720</v>
      </c>
      <c r="C165" s="469"/>
      <c r="D165" s="469"/>
      <c r="E165" s="469"/>
      <c r="F165" s="469"/>
      <c r="G165" s="469"/>
      <c r="H165" s="469"/>
      <c r="I165" s="469"/>
      <c r="J165" s="469"/>
      <c r="K165" s="469"/>
      <c r="L165" s="469"/>
      <c r="M165" s="469"/>
      <c r="N165" s="469"/>
      <c r="O165" s="469"/>
      <c r="P165" s="469"/>
      <c r="Q165" s="469"/>
      <c r="R165" s="469"/>
      <c r="S165" s="469"/>
      <c r="T165" s="469"/>
      <c r="U165" s="469"/>
      <c r="V165" s="469"/>
      <c r="W165" s="469"/>
      <c r="X165" s="469"/>
      <c r="Y165" s="469"/>
      <c r="Z165" s="469"/>
      <c r="AA165" s="469"/>
      <c r="AB165" s="469"/>
      <c r="AC165" s="469"/>
      <c r="AD165" s="469"/>
      <c r="AE165" s="469"/>
      <c r="AF165" s="469"/>
    </row>
    <row r="166" spans="1:32" ht="16.5" customHeight="1" x14ac:dyDescent="0.25">
      <c r="B166" s="469"/>
      <c r="C166" s="469"/>
      <c r="D166" s="469"/>
      <c r="E166" s="469"/>
      <c r="F166" s="469"/>
      <c r="G166" s="469"/>
      <c r="H166" s="469"/>
      <c r="I166" s="469"/>
      <c r="J166" s="469"/>
      <c r="K166" s="469"/>
      <c r="L166" s="469"/>
      <c r="M166" s="469"/>
      <c r="N166" s="469"/>
      <c r="O166" s="469"/>
      <c r="P166" s="469"/>
      <c r="Q166" s="469"/>
      <c r="R166" s="469"/>
      <c r="S166" s="469"/>
      <c r="T166" s="469"/>
      <c r="U166" s="469"/>
      <c r="V166" s="469"/>
      <c r="W166" s="469"/>
      <c r="X166" s="469"/>
      <c r="Y166" s="469"/>
      <c r="Z166" s="469"/>
      <c r="AA166" s="469"/>
      <c r="AB166" s="469"/>
      <c r="AC166" s="469"/>
      <c r="AD166" s="469"/>
      <c r="AE166" s="469"/>
      <c r="AF166" s="469"/>
    </row>
    <row r="167" spans="1:32" ht="18" customHeight="1" x14ac:dyDescent="0.25">
      <c r="B167" s="469"/>
      <c r="C167" s="469"/>
      <c r="D167" s="469"/>
      <c r="E167" s="469"/>
      <c r="F167" s="469"/>
      <c r="G167" s="469"/>
      <c r="H167" s="469"/>
      <c r="I167" s="469"/>
      <c r="J167" s="469"/>
      <c r="K167" s="469"/>
      <c r="L167" s="469"/>
      <c r="M167" s="469"/>
      <c r="N167" s="469"/>
      <c r="O167" s="469"/>
      <c r="P167" s="469"/>
      <c r="Q167" s="469"/>
      <c r="R167" s="469"/>
      <c r="S167" s="469"/>
      <c r="T167" s="469"/>
      <c r="U167" s="469"/>
      <c r="V167" s="469"/>
      <c r="W167" s="469"/>
      <c r="X167" s="469"/>
      <c r="Y167" s="469"/>
      <c r="Z167" s="469"/>
      <c r="AA167" s="469"/>
      <c r="AB167" s="469"/>
      <c r="AC167" s="469"/>
      <c r="AD167" s="469"/>
      <c r="AE167" s="469"/>
      <c r="AF167" s="469"/>
    </row>
    <row r="168" spans="1:32" ht="3.75" customHeight="1" x14ac:dyDescent="0.25"/>
    <row r="169" spans="1:32" ht="12.75" customHeight="1" x14ac:dyDescent="0.25">
      <c r="A169" s="21">
        <v>3</v>
      </c>
      <c r="B169" s="470" t="s">
        <v>514</v>
      </c>
      <c r="C169" s="470"/>
      <c r="D169" s="470"/>
      <c r="E169" s="470"/>
      <c r="F169" s="470"/>
      <c r="G169" s="470"/>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row>
    <row r="170" spans="1:32" ht="3.75" customHeight="1" x14ac:dyDescent="0.25"/>
    <row r="171" spans="1:32" ht="14.25" customHeight="1" x14ac:dyDescent="0.25">
      <c r="D171" s="486" t="s">
        <v>515</v>
      </c>
      <c r="E171" s="486"/>
      <c r="F171" s="486"/>
      <c r="G171" s="486"/>
      <c r="H171" s="486"/>
      <c r="I171" s="486"/>
      <c r="J171" s="486"/>
      <c r="K171" s="486"/>
      <c r="L171" s="486"/>
      <c r="M171" s="486"/>
      <c r="N171" s="486"/>
      <c r="O171" s="486"/>
      <c r="P171" s="486"/>
      <c r="Q171" s="486"/>
      <c r="R171" s="486"/>
      <c r="S171" s="486"/>
      <c r="T171" s="486"/>
      <c r="U171" s="486"/>
      <c r="V171" s="486"/>
      <c r="W171" s="486"/>
      <c r="X171" s="486"/>
      <c r="Y171" s="486"/>
      <c r="Z171" s="486"/>
      <c r="AA171" s="486"/>
      <c r="AB171" s="486"/>
      <c r="AC171" s="486"/>
    </row>
    <row r="172" spans="1:32" ht="3.75" customHeight="1" x14ac:dyDescent="0.25"/>
    <row r="173" spans="1:32" ht="11.25" customHeight="1" x14ac:dyDescent="0.25">
      <c r="B173" s="469" t="s">
        <v>516</v>
      </c>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row>
    <row r="174" spans="1:32" ht="10.5" customHeight="1" x14ac:dyDescent="0.25">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row>
    <row r="175" spans="1:32" ht="12.75" customHeight="1" x14ac:dyDescent="0.25">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row>
    <row r="176" spans="1:32" ht="12.75" customHeight="1" x14ac:dyDescent="0.25">
      <c r="B176" s="469"/>
      <c r="C176" s="469"/>
      <c r="D176" s="469"/>
      <c r="E176" s="469"/>
      <c r="F176" s="469"/>
      <c r="G176" s="469"/>
      <c r="H176" s="469"/>
      <c r="I176" s="469"/>
      <c r="J176" s="469"/>
      <c r="K176" s="469"/>
      <c r="L176" s="469"/>
      <c r="M176" s="469"/>
      <c r="N176" s="469"/>
      <c r="O176" s="469"/>
      <c r="P176" s="469"/>
      <c r="Q176" s="469"/>
      <c r="R176" s="469"/>
      <c r="S176" s="469"/>
      <c r="T176" s="469"/>
      <c r="U176" s="469"/>
      <c r="V176" s="469"/>
      <c r="W176" s="469"/>
      <c r="X176" s="469"/>
      <c r="Y176" s="469"/>
      <c r="Z176" s="469"/>
      <c r="AA176" s="469"/>
      <c r="AB176" s="469"/>
      <c r="AC176" s="469"/>
      <c r="AD176" s="469"/>
      <c r="AE176" s="469"/>
      <c r="AF176" s="469"/>
    </row>
    <row r="177" spans="1:32" ht="3.75" customHeight="1" x14ac:dyDescent="0.25"/>
    <row r="178" spans="1:32" ht="13.5" customHeight="1" x14ac:dyDescent="0.25">
      <c r="A178" s="58">
        <v>1</v>
      </c>
      <c r="B178" s="182" t="s">
        <v>517</v>
      </c>
      <c r="C178" s="182"/>
      <c r="D178" s="182"/>
      <c r="E178" s="182"/>
      <c r="F178" s="182"/>
      <c r="G178" s="182"/>
      <c r="H178" s="182"/>
    </row>
    <row r="179" spans="1:32" x14ac:dyDescent="0.25">
      <c r="B179" s="487" t="s">
        <v>518</v>
      </c>
      <c r="C179" s="487"/>
      <c r="D179" s="488"/>
      <c r="E179" s="488"/>
      <c r="F179" s="488"/>
      <c r="G179" s="488"/>
      <c r="H179" s="488"/>
      <c r="I179" s="488"/>
      <c r="J179" s="488"/>
      <c r="K179" s="488"/>
    </row>
    <row r="180" spans="1:32" ht="12.75" customHeight="1" x14ac:dyDescent="0.25">
      <c r="B180" s="471">
        <f>+A178+0.01</f>
        <v>1.01</v>
      </c>
      <c r="C180" s="471"/>
      <c r="D180" s="472" t="s">
        <v>519</v>
      </c>
      <c r="E180" s="472"/>
      <c r="F180" s="472"/>
      <c r="G180" s="472"/>
      <c r="H180" s="472"/>
      <c r="I180" s="472"/>
      <c r="J180" s="472"/>
      <c r="K180" s="472"/>
      <c r="L180" s="472"/>
      <c r="M180" s="472"/>
      <c r="N180" s="472"/>
      <c r="O180" s="472"/>
      <c r="P180" s="472"/>
      <c r="Q180" s="472"/>
      <c r="R180" s="472"/>
      <c r="S180" s="472"/>
      <c r="T180" s="82"/>
      <c r="U180" s="82"/>
      <c r="V180" s="82"/>
      <c r="W180" s="82"/>
      <c r="X180" s="82"/>
      <c r="Y180" s="82"/>
      <c r="Z180" s="82"/>
      <c r="AA180" s="82"/>
      <c r="AB180" s="82"/>
    </row>
    <row r="181" spans="1:32" ht="12.75" customHeight="1" x14ac:dyDescent="0.25">
      <c r="B181" s="471">
        <f>+B180+0.01</f>
        <v>1.02</v>
      </c>
      <c r="C181" s="471"/>
      <c r="D181" s="481" t="s">
        <v>520</v>
      </c>
      <c r="E181" s="481"/>
      <c r="F181" s="481"/>
      <c r="G181" s="481"/>
      <c r="H181" s="481"/>
      <c r="I181" s="481"/>
      <c r="J181" s="481"/>
      <c r="K181" s="481"/>
      <c r="L181" s="481"/>
      <c r="M181" s="481"/>
      <c r="N181" s="481"/>
      <c r="O181" s="481"/>
      <c r="P181" s="481"/>
      <c r="Q181" s="481"/>
      <c r="R181" s="481"/>
      <c r="S181" s="481"/>
      <c r="T181" s="82"/>
      <c r="U181" s="82"/>
      <c r="V181" s="82"/>
      <c r="W181" s="82"/>
      <c r="X181" s="82"/>
      <c r="Y181" s="82"/>
      <c r="Z181" s="82"/>
      <c r="AA181" s="82"/>
      <c r="AB181" s="82"/>
    </row>
    <row r="182" spans="1:32" ht="12.75" customHeight="1" x14ac:dyDescent="0.25">
      <c r="B182" s="471">
        <f>+B181+0.01</f>
        <v>1.03</v>
      </c>
      <c r="C182" s="471"/>
      <c r="D182" s="472" t="s">
        <v>521</v>
      </c>
      <c r="E182" s="472"/>
      <c r="F182" s="472"/>
      <c r="G182" s="472"/>
      <c r="H182" s="472"/>
      <c r="I182" s="472"/>
      <c r="J182" s="472"/>
      <c r="K182" s="472"/>
      <c r="L182" s="472"/>
      <c r="M182" s="472"/>
      <c r="N182" s="472"/>
      <c r="O182" s="472"/>
      <c r="P182" s="472"/>
      <c r="Q182" s="472"/>
      <c r="R182" s="472"/>
      <c r="S182" s="472"/>
      <c r="T182" s="472"/>
      <c r="U182" s="472"/>
      <c r="V182" s="472"/>
      <c r="W182" s="472"/>
      <c r="X182" s="472"/>
      <c r="Y182" s="472"/>
      <c r="Z182" s="472"/>
      <c r="AA182" s="472"/>
      <c r="AB182" s="472"/>
    </row>
    <row r="183" spans="1:32" ht="3.75" customHeight="1" x14ac:dyDescent="0.25"/>
    <row r="184" spans="1:32" ht="13.5" customHeight="1" x14ac:dyDescent="0.25">
      <c r="A184" s="58">
        <f>+A178+1</f>
        <v>2</v>
      </c>
      <c r="B184" s="182" t="s">
        <v>522</v>
      </c>
      <c r="C184" s="182"/>
      <c r="D184" s="182"/>
      <c r="E184" s="182"/>
      <c r="F184" s="182"/>
      <c r="G184" s="182"/>
      <c r="H184" s="182"/>
      <c r="I184" s="182"/>
      <c r="J184" s="182"/>
    </row>
    <row r="185" spans="1:32" ht="13.5" customHeight="1" x14ac:dyDescent="0.25">
      <c r="B185" s="482" t="s">
        <v>679</v>
      </c>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c r="AE185" s="482"/>
      <c r="AF185" s="482"/>
    </row>
    <row r="186" spans="1:32" ht="13.5" customHeight="1" thickBot="1" x14ac:dyDescent="0.3">
      <c r="B186" s="483"/>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c r="AE186" s="483"/>
      <c r="AF186" s="483"/>
    </row>
    <row r="187" spans="1:32" ht="13.5" customHeight="1" x14ac:dyDescent="0.25">
      <c r="B187" s="473">
        <f>+A184+0.01</f>
        <v>2.0099999999999998</v>
      </c>
      <c r="C187" s="474"/>
      <c r="D187" s="476" t="s">
        <v>721</v>
      </c>
      <c r="E187" s="476"/>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6"/>
      <c r="AB187" s="476"/>
      <c r="AC187" s="476"/>
      <c r="AD187" s="476"/>
      <c r="AE187" s="476"/>
      <c r="AF187" s="477"/>
    </row>
    <row r="188" spans="1:32" ht="13.5" customHeight="1" thickBot="1" x14ac:dyDescent="0.3">
      <c r="B188" s="484"/>
      <c r="C188" s="485"/>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c r="AA188" s="465"/>
      <c r="AB188" s="465"/>
      <c r="AC188" s="465"/>
      <c r="AD188" s="465"/>
      <c r="AE188" s="465"/>
      <c r="AF188" s="466"/>
    </row>
    <row r="189" spans="1:32" ht="13.5" customHeight="1" x14ac:dyDescent="0.25">
      <c r="B189" s="473">
        <f>+B187+0.01</f>
        <v>2.0199999999999996</v>
      </c>
      <c r="C189" s="474"/>
      <c r="D189" s="476" t="s">
        <v>722</v>
      </c>
      <c r="E189" s="476"/>
      <c r="F189" s="476"/>
      <c r="G189" s="476"/>
      <c r="H189" s="476"/>
      <c r="I189" s="476"/>
      <c r="J189" s="476"/>
      <c r="K189" s="476"/>
      <c r="L189" s="476"/>
      <c r="M189" s="476"/>
      <c r="N189" s="476"/>
      <c r="O189" s="476"/>
      <c r="P189" s="476"/>
      <c r="Q189" s="476"/>
      <c r="R189" s="476"/>
      <c r="S189" s="476"/>
      <c r="T189" s="476"/>
      <c r="U189" s="476"/>
      <c r="V189" s="476"/>
      <c r="W189" s="476"/>
      <c r="X189" s="476"/>
      <c r="Y189" s="476"/>
      <c r="Z189" s="476"/>
      <c r="AA189" s="476"/>
      <c r="AB189" s="476"/>
      <c r="AC189" s="476"/>
      <c r="AD189" s="476"/>
      <c r="AE189" s="476"/>
      <c r="AF189" s="477"/>
    </row>
    <row r="190" spans="1:32" ht="13.5" customHeight="1" x14ac:dyDescent="0.25">
      <c r="B190" s="475"/>
      <c r="C190" s="308"/>
      <c r="D190" s="469"/>
      <c r="E190" s="469"/>
      <c r="F190" s="469"/>
      <c r="G190" s="469"/>
      <c r="H190" s="469"/>
      <c r="I190" s="469"/>
      <c r="J190" s="469"/>
      <c r="K190" s="469"/>
      <c r="L190" s="469"/>
      <c r="M190" s="469"/>
      <c r="N190" s="469"/>
      <c r="O190" s="469"/>
      <c r="P190" s="469"/>
      <c r="Q190" s="469"/>
      <c r="R190" s="469"/>
      <c r="S190" s="469"/>
      <c r="T190" s="469"/>
      <c r="U190" s="469"/>
      <c r="V190" s="469"/>
      <c r="W190" s="469"/>
      <c r="X190" s="469"/>
      <c r="Y190" s="469"/>
      <c r="Z190" s="469"/>
      <c r="AA190" s="469"/>
      <c r="AB190" s="469"/>
      <c r="AC190" s="469"/>
      <c r="AD190" s="469"/>
      <c r="AE190" s="469"/>
      <c r="AF190" s="478"/>
    </row>
    <row r="191" spans="1:32" ht="13.5" customHeight="1" x14ac:dyDescent="0.25">
      <c r="B191" s="475"/>
      <c r="C191" s="308"/>
      <c r="D191" s="469"/>
      <c r="E191" s="469"/>
      <c r="F191" s="469"/>
      <c r="G191" s="469"/>
      <c r="H191" s="469"/>
      <c r="I191" s="469"/>
      <c r="J191" s="469"/>
      <c r="K191" s="469"/>
      <c r="L191" s="469"/>
      <c r="M191" s="469"/>
      <c r="N191" s="469"/>
      <c r="O191" s="469"/>
      <c r="P191" s="469"/>
      <c r="Q191" s="469"/>
      <c r="R191" s="469"/>
      <c r="S191" s="469"/>
      <c r="T191" s="469"/>
      <c r="U191" s="469"/>
      <c r="V191" s="469"/>
      <c r="W191" s="469"/>
      <c r="X191" s="469"/>
      <c r="Y191" s="469"/>
      <c r="Z191" s="469"/>
      <c r="AA191" s="469"/>
      <c r="AB191" s="469"/>
      <c r="AC191" s="469"/>
      <c r="AD191" s="469"/>
      <c r="AE191" s="469"/>
      <c r="AF191" s="478"/>
    </row>
    <row r="192" spans="1:32" ht="13.5" customHeight="1" x14ac:dyDescent="0.25">
      <c r="B192" s="475"/>
      <c r="C192" s="308"/>
      <c r="D192" s="469"/>
      <c r="E192" s="469"/>
      <c r="F192" s="469"/>
      <c r="G192" s="469"/>
      <c r="H192" s="469"/>
      <c r="I192" s="469"/>
      <c r="J192" s="469"/>
      <c r="K192" s="469"/>
      <c r="L192" s="469"/>
      <c r="M192" s="469"/>
      <c r="N192" s="469"/>
      <c r="O192" s="469"/>
      <c r="P192" s="469"/>
      <c r="Q192" s="469"/>
      <c r="R192" s="469"/>
      <c r="S192" s="469"/>
      <c r="T192" s="469"/>
      <c r="U192" s="469"/>
      <c r="V192" s="469"/>
      <c r="W192" s="469"/>
      <c r="X192" s="469"/>
      <c r="Y192" s="469"/>
      <c r="Z192" s="469"/>
      <c r="AA192" s="469"/>
      <c r="AB192" s="469"/>
      <c r="AC192" s="469"/>
      <c r="AD192" s="469"/>
      <c r="AE192" s="469"/>
      <c r="AF192" s="478"/>
    </row>
    <row r="193" spans="1:32" ht="13.5" customHeight="1" x14ac:dyDescent="0.25">
      <c r="B193" s="475"/>
      <c r="C193" s="308"/>
      <c r="D193" s="469"/>
      <c r="E193" s="469"/>
      <c r="F193" s="469"/>
      <c r="G193" s="469"/>
      <c r="H193" s="469"/>
      <c r="I193" s="469"/>
      <c r="J193" s="469"/>
      <c r="K193" s="469"/>
      <c r="L193" s="469"/>
      <c r="M193" s="469"/>
      <c r="N193" s="469"/>
      <c r="O193" s="469"/>
      <c r="P193" s="469"/>
      <c r="Q193" s="469"/>
      <c r="R193" s="469"/>
      <c r="S193" s="469"/>
      <c r="T193" s="469"/>
      <c r="U193" s="469"/>
      <c r="V193" s="469"/>
      <c r="W193" s="469"/>
      <c r="X193" s="469"/>
      <c r="Y193" s="469"/>
      <c r="Z193" s="469"/>
      <c r="AA193" s="469"/>
      <c r="AB193" s="469"/>
      <c r="AC193" s="469"/>
      <c r="AD193" s="469"/>
      <c r="AE193" s="469"/>
      <c r="AF193" s="478"/>
    </row>
    <row r="194" spans="1:32" ht="11.25" customHeight="1" x14ac:dyDescent="0.25">
      <c r="B194" s="475"/>
      <c r="C194" s="308"/>
      <c r="D194" s="469"/>
      <c r="E194" s="469"/>
      <c r="F194" s="469"/>
      <c r="G194" s="469"/>
      <c r="H194" s="469"/>
      <c r="I194" s="469"/>
      <c r="J194" s="469"/>
      <c r="K194" s="469"/>
      <c r="L194" s="469"/>
      <c r="M194" s="469"/>
      <c r="N194" s="469"/>
      <c r="O194" s="469"/>
      <c r="P194" s="469"/>
      <c r="Q194" s="469"/>
      <c r="R194" s="469"/>
      <c r="S194" s="469"/>
      <c r="T194" s="469"/>
      <c r="U194" s="469"/>
      <c r="V194" s="469"/>
      <c r="W194" s="469"/>
      <c r="X194" s="469"/>
      <c r="Y194" s="469"/>
      <c r="Z194" s="469"/>
      <c r="AA194" s="469"/>
      <c r="AB194" s="469"/>
      <c r="AC194" s="469"/>
      <c r="AD194" s="469"/>
      <c r="AE194" s="469"/>
      <c r="AF194" s="478"/>
    </row>
    <row r="195" spans="1:32" ht="3.75" customHeight="1" x14ac:dyDescent="0.25"/>
    <row r="196" spans="1:32" ht="13.5" customHeight="1" thickBot="1" x14ac:dyDescent="0.3">
      <c r="A196" s="58">
        <f>+A184+1</f>
        <v>3</v>
      </c>
      <c r="B196" s="182" t="s">
        <v>523</v>
      </c>
      <c r="C196" s="182"/>
      <c r="D196" s="182"/>
      <c r="E196" s="182"/>
      <c r="F196" s="182"/>
      <c r="G196" s="182"/>
      <c r="H196" s="182"/>
      <c r="I196" s="182"/>
      <c r="J196" s="182"/>
      <c r="K196" s="182"/>
      <c r="L196" s="182"/>
      <c r="M196" s="182"/>
      <c r="N196" s="182"/>
      <c r="O196" s="182"/>
      <c r="P196" s="182"/>
    </row>
    <row r="197" spans="1:32" ht="11.25" customHeight="1" x14ac:dyDescent="0.25">
      <c r="B197" s="459">
        <f>+A196+0.01</f>
        <v>3.01</v>
      </c>
      <c r="C197" s="460"/>
      <c r="D197" s="463" t="s">
        <v>524</v>
      </c>
      <c r="E197" s="463"/>
      <c r="F197" s="463"/>
      <c r="G197" s="463"/>
      <c r="H197" s="463"/>
      <c r="I197" s="476" t="s">
        <v>525</v>
      </c>
      <c r="J197" s="476"/>
      <c r="K197" s="476"/>
      <c r="L197" s="476"/>
      <c r="M197" s="476"/>
      <c r="N197" s="476"/>
      <c r="O197" s="476"/>
      <c r="P197" s="476"/>
      <c r="Q197" s="476"/>
      <c r="R197" s="476"/>
      <c r="S197" s="476"/>
      <c r="T197" s="476"/>
      <c r="U197" s="477"/>
      <c r="V197" s="80"/>
    </row>
    <row r="198" spans="1:32" ht="11.25" customHeight="1" x14ac:dyDescent="0.25">
      <c r="B198" s="479"/>
      <c r="C198" s="188"/>
      <c r="D198" s="480"/>
      <c r="E198" s="480"/>
      <c r="F198" s="480"/>
      <c r="G198" s="480"/>
      <c r="H198" s="480"/>
      <c r="I198" s="469" t="s">
        <v>526</v>
      </c>
      <c r="J198" s="469"/>
      <c r="K198" s="469"/>
      <c r="L198" s="469"/>
      <c r="M198" s="469"/>
      <c r="N198" s="469"/>
      <c r="O198" s="469"/>
      <c r="P198" s="469"/>
      <c r="Q198" s="469"/>
      <c r="R198" s="469"/>
      <c r="S198" s="469"/>
      <c r="T198" s="469"/>
      <c r="U198" s="478"/>
    </row>
    <row r="199" spans="1:32" ht="11.25" customHeight="1" thickBot="1" x14ac:dyDescent="0.3">
      <c r="B199" s="461"/>
      <c r="C199" s="462"/>
      <c r="D199" s="464"/>
      <c r="E199" s="464"/>
      <c r="F199" s="464"/>
      <c r="G199" s="464"/>
      <c r="H199" s="464"/>
      <c r="I199" s="465" t="s">
        <v>527</v>
      </c>
      <c r="J199" s="465"/>
      <c r="K199" s="465"/>
      <c r="L199" s="465"/>
      <c r="M199" s="465"/>
      <c r="N199" s="465"/>
      <c r="O199" s="465"/>
      <c r="P199" s="465"/>
      <c r="Q199" s="465"/>
      <c r="R199" s="465"/>
      <c r="S199" s="465"/>
      <c r="T199" s="465"/>
      <c r="U199" s="466"/>
    </row>
    <row r="200" spans="1:32" ht="11.25" customHeight="1" x14ac:dyDescent="0.25">
      <c r="B200" s="459">
        <f>+B197+0.01</f>
        <v>3.0199999999999996</v>
      </c>
      <c r="C200" s="460"/>
      <c r="D200" s="463" t="s">
        <v>554</v>
      </c>
      <c r="E200" s="463"/>
      <c r="F200" s="463"/>
      <c r="G200" s="463"/>
      <c r="H200" s="463"/>
      <c r="I200" s="476" t="s">
        <v>528</v>
      </c>
      <c r="J200" s="476"/>
      <c r="K200" s="476"/>
      <c r="L200" s="476"/>
      <c r="M200" s="476"/>
      <c r="N200" s="476"/>
      <c r="O200" s="476"/>
      <c r="P200" s="476"/>
      <c r="Q200" s="476"/>
      <c r="R200" s="476"/>
      <c r="S200" s="476"/>
      <c r="T200" s="476"/>
      <c r="U200" s="477"/>
    </row>
    <row r="201" spans="1:32" ht="11.25" customHeight="1" thickBot="1" x14ac:dyDescent="0.3">
      <c r="B201" s="461"/>
      <c r="C201" s="462"/>
      <c r="D201" s="464"/>
      <c r="E201" s="464"/>
      <c r="F201" s="464"/>
      <c r="G201" s="464"/>
      <c r="H201" s="464"/>
      <c r="I201" s="465" t="s">
        <v>529</v>
      </c>
      <c r="J201" s="465"/>
      <c r="K201" s="465"/>
      <c r="L201" s="465"/>
      <c r="M201" s="465"/>
      <c r="N201" s="465"/>
      <c r="O201" s="465"/>
      <c r="P201" s="465"/>
      <c r="Q201" s="465"/>
      <c r="R201" s="465"/>
      <c r="S201" s="465"/>
      <c r="T201" s="465"/>
      <c r="U201" s="466"/>
    </row>
    <row r="202" spans="1:32" ht="3.75" customHeight="1" x14ac:dyDescent="0.25"/>
    <row r="203" spans="1:32" ht="13.5" customHeight="1" x14ac:dyDescent="0.25">
      <c r="A203" s="58">
        <f>+A196+1</f>
        <v>4</v>
      </c>
      <c r="B203" s="182" t="s">
        <v>530</v>
      </c>
      <c r="C203" s="182"/>
      <c r="D203" s="182"/>
      <c r="E203" s="182"/>
      <c r="F203" s="182"/>
      <c r="G203" s="182"/>
      <c r="H203" s="182"/>
      <c r="I203" s="182"/>
      <c r="J203" s="182"/>
      <c r="K203" s="182"/>
      <c r="L203" s="182"/>
      <c r="M203" s="182"/>
      <c r="N203" s="182"/>
      <c r="O203" s="182"/>
      <c r="P203" s="182"/>
      <c r="Q203" s="182"/>
      <c r="R203" s="182"/>
      <c r="S203" s="182"/>
      <c r="T203" s="182"/>
      <c r="U203" s="182"/>
    </row>
    <row r="204" spans="1:32" ht="14.25" customHeight="1" x14ac:dyDescent="0.25">
      <c r="B204" s="172">
        <f>+A203+0.01</f>
        <v>4.01</v>
      </c>
      <c r="C204" s="172"/>
      <c r="D204" s="467" t="s">
        <v>681</v>
      </c>
      <c r="E204" s="467"/>
      <c r="F204" s="467"/>
      <c r="G204" s="467"/>
      <c r="H204" s="467"/>
      <c r="I204" s="467"/>
      <c r="J204" s="467"/>
      <c r="K204" s="467"/>
      <c r="L204" s="467"/>
      <c r="M204" s="467"/>
      <c r="N204" s="467"/>
      <c r="O204" s="467"/>
      <c r="P204" s="467"/>
      <c r="Q204" s="467"/>
      <c r="R204" s="467"/>
      <c r="S204" s="467"/>
      <c r="T204" s="467"/>
      <c r="U204" s="467"/>
      <c r="V204" s="467"/>
      <c r="W204" s="467"/>
      <c r="X204" s="467"/>
      <c r="Y204" s="467"/>
      <c r="Z204" s="467"/>
      <c r="AA204" s="467"/>
      <c r="AB204" s="467"/>
      <c r="AC204" s="467"/>
      <c r="AD204" s="467"/>
      <c r="AE204" s="467"/>
      <c r="AF204" s="467"/>
    </row>
    <row r="205" spans="1:32" ht="14.25" customHeight="1" x14ac:dyDescent="0.25">
      <c r="B205" s="172"/>
      <c r="C205" s="172"/>
      <c r="D205" s="467"/>
      <c r="E205" s="467"/>
      <c r="F205" s="467"/>
      <c r="G205" s="467"/>
      <c r="H205" s="467"/>
      <c r="I205" s="467"/>
      <c r="J205" s="467"/>
      <c r="K205" s="467"/>
      <c r="L205" s="467"/>
      <c r="M205" s="467"/>
      <c r="N205" s="467"/>
      <c r="O205" s="467"/>
      <c r="P205" s="467"/>
      <c r="Q205" s="467"/>
      <c r="R205" s="467"/>
      <c r="S205" s="467"/>
      <c r="T205" s="467"/>
      <c r="U205" s="467"/>
      <c r="V205" s="467"/>
      <c r="W205" s="467"/>
      <c r="X205" s="467"/>
      <c r="Y205" s="467"/>
      <c r="Z205" s="467"/>
      <c r="AA205" s="467"/>
      <c r="AB205" s="467"/>
      <c r="AC205" s="467"/>
      <c r="AD205" s="467"/>
      <c r="AE205" s="467"/>
      <c r="AF205" s="467"/>
    </row>
    <row r="206" spans="1:32" ht="14.25" customHeight="1" x14ac:dyDescent="0.25">
      <c r="B206" s="172"/>
      <c r="C206" s="172"/>
      <c r="D206" s="467"/>
      <c r="E206" s="467"/>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467"/>
      <c r="AB206" s="467"/>
      <c r="AC206" s="467"/>
      <c r="AD206" s="467"/>
      <c r="AE206" s="467"/>
      <c r="AF206" s="467"/>
    </row>
    <row r="207" spans="1:32" ht="14.25" customHeight="1" x14ac:dyDescent="0.25">
      <c r="B207" s="172"/>
      <c r="C207" s="172"/>
      <c r="D207" s="467"/>
      <c r="E207" s="467"/>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row>
    <row r="208" spans="1:32" ht="14.25" customHeight="1" x14ac:dyDescent="0.25">
      <c r="B208" s="172"/>
      <c r="C208" s="172"/>
      <c r="D208" s="467"/>
      <c r="E208" s="467"/>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row>
    <row r="209" spans="1:32" ht="14.25" customHeight="1" x14ac:dyDescent="0.25">
      <c r="B209" s="172"/>
      <c r="C209" s="172"/>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467"/>
      <c r="AB209" s="467"/>
      <c r="AC209" s="467"/>
      <c r="AD209" s="467"/>
      <c r="AE209" s="467"/>
      <c r="AF209" s="467"/>
    </row>
    <row r="210" spans="1:32" ht="14.25" customHeight="1" x14ac:dyDescent="0.25">
      <c r="B210" s="172"/>
      <c r="C210" s="172"/>
      <c r="D210" s="467"/>
      <c r="E210" s="467"/>
      <c r="F210" s="467"/>
      <c r="G210" s="467"/>
      <c r="H210" s="467"/>
      <c r="I210" s="467"/>
      <c r="J210" s="467"/>
      <c r="K210" s="467"/>
      <c r="L210" s="467"/>
      <c r="M210" s="467"/>
      <c r="N210" s="467"/>
      <c r="O210" s="467"/>
      <c r="P210" s="467"/>
      <c r="Q210" s="467"/>
      <c r="R210" s="467"/>
      <c r="S210" s="467"/>
      <c r="T210" s="467"/>
      <c r="U210" s="467"/>
      <c r="V210" s="467"/>
      <c r="W210" s="467"/>
      <c r="X210" s="467"/>
      <c r="Y210" s="467"/>
      <c r="Z210" s="467"/>
      <c r="AA210" s="467"/>
      <c r="AB210" s="467"/>
      <c r="AC210" s="467"/>
      <c r="AD210" s="467"/>
      <c r="AE210" s="467"/>
      <c r="AF210" s="467"/>
    </row>
    <row r="211" spans="1:32" x14ac:dyDescent="0.25">
      <c r="B211" s="172"/>
      <c r="C211" s="172"/>
      <c r="D211" s="467"/>
      <c r="E211" s="467"/>
      <c r="F211" s="467"/>
      <c r="G211" s="467"/>
      <c r="H211" s="467"/>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row>
    <row r="212" spans="1:32" x14ac:dyDescent="0.25">
      <c r="B212" s="172">
        <f>+B204+0.01</f>
        <v>4.0199999999999996</v>
      </c>
      <c r="C212" s="172"/>
      <c r="D212" s="453" t="s">
        <v>555</v>
      </c>
      <c r="E212" s="453"/>
      <c r="F212" s="453"/>
      <c r="G212" s="453"/>
      <c r="H212" s="453"/>
      <c r="I212" s="453"/>
      <c r="J212" s="453"/>
      <c r="K212" s="453"/>
      <c r="L212" s="453"/>
      <c r="M212" s="453"/>
      <c r="N212" s="453"/>
      <c r="O212" s="453"/>
      <c r="P212" s="453"/>
      <c r="Q212" s="453"/>
      <c r="R212" s="453"/>
      <c r="S212" s="453"/>
      <c r="T212" s="453"/>
      <c r="U212" s="453"/>
      <c r="V212" s="453"/>
      <c r="W212" s="453"/>
      <c r="X212" s="453"/>
      <c r="Y212" s="453"/>
      <c r="Z212" s="453"/>
      <c r="AA212" s="453"/>
      <c r="AB212" s="453"/>
      <c r="AC212" s="453"/>
      <c r="AD212" s="453"/>
      <c r="AE212" s="453"/>
      <c r="AF212" s="453"/>
    </row>
    <row r="213" spans="1:32" x14ac:dyDescent="0.25">
      <c r="B213" s="172"/>
      <c r="C213" s="172"/>
      <c r="D213" s="453"/>
      <c r="E213" s="453"/>
      <c r="F213" s="453"/>
      <c r="G213" s="453"/>
      <c r="H213" s="453"/>
      <c r="I213" s="453"/>
      <c r="J213" s="453"/>
      <c r="K213" s="453"/>
      <c r="L213" s="453"/>
      <c r="M213" s="453"/>
      <c r="N213" s="453"/>
      <c r="O213" s="453"/>
      <c r="P213" s="453"/>
      <c r="Q213" s="453"/>
      <c r="R213" s="453"/>
      <c r="S213" s="453"/>
      <c r="T213" s="453"/>
      <c r="U213" s="453"/>
      <c r="V213" s="453"/>
      <c r="W213" s="453"/>
      <c r="X213" s="453"/>
      <c r="Y213" s="453"/>
      <c r="Z213" s="453"/>
      <c r="AA213" s="453"/>
      <c r="AB213" s="453"/>
      <c r="AC213" s="453"/>
      <c r="AD213" s="453"/>
      <c r="AE213" s="453"/>
      <c r="AF213" s="453"/>
    </row>
    <row r="214" spans="1:32" ht="4.5" customHeight="1" x14ac:dyDescent="0.25"/>
    <row r="215" spans="1:32" ht="15.75" x14ac:dyDescent="0.25">
      <c r="A215" s="58">
        <f>+A203+1</f>
        <v>5</v>
      </c>
      <c r="B215" s="182" t="s">
        <v>531</v>
      </c>
      <c r="C215" s="182"/>
      <c r="D215" s="182"/>
      <c r="E215" s="182"/>
      <c r="F215" s="182"/>
      <c r="G215" s="182"/>
      <c r="H215" s="182"/>
      <c r="I215" s="182"/>
      <c r="J215" s="182"/>
      <c r="K215" s="182"/>
      <c r="L215" s="182"/>
      <c r="M215" s="182"/>
      <c r="N215" s="182"/>
      <c r="O215" s="182"/>
      <c r="P215" s="182"/>
      <c r="Q215" s="182"/>
      <c r="R215" s="182"/>
      <c r="S215" s="182"/>
      <c r="T215" s="182"/>
      <c r="U215" s="182"/>
    </row>
    <row r="216" spans="1:32" x14ac:dyDescent="0.25">
      <c r="B216" s="456" t="s">
        <v>532</v>
      </c>
      <c r="C216" s="456"/>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row>
    <row r="217" spans="1:32" ht="13.5" customHeight="1" x14ac:dyDescent="0.25">
      <c r="B217" s="172">
        <f>+A215+0.01</f>
        <v>5.01</v>
      </c>
      <c r="C217" s="172"/>
      <c r="D217" s="286" t="s">
        <v>533</v>
      </c>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row>
    <row r="218" spans="1:32" ht="13.5" customHeight="1" x14ac:dyDescent="0.25">
      <c r="B218" s="172"/>
      <c r="C218" s="172"/>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row>
    <row r="219" spans="1:32" ht="12.75" customHeight="1" x14ac:dyDescent="0.25">
      <c r="B219" s="172">
        <f>+B217+0.01</f>
        <v>5.0199999999999996</v>
      </c>
      <c r="C219" s="172"/>
      <c r="D219" s="286" t="s">
        <v>682</v>
      </c>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row>
    <row r="220" spans="1:32" ht="12.75" customHeight="1" x14ac:dyDescent="0.25">
      <c r="B220" s="172"/>
      <c r="C220" s="172"/>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row>
    <row r="221" spans="1:32" ht="12.75" customHeight="1" x14ac:dyDescent="0.25">
      <c r="B221" s="172"/>
      <c r="C221" s="172"/>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row>
    <row r="222" spans="1:32" ht="4.5" customHeight="1" x14ac:dyDescent="0.25"/>
    <row r="223" spans="1:32" ht="15.75" customHeight="1" x14ac:dyDescent="0.25">
      <c r="A223" s="58">
        <f>+A215+1</f>
        <v>6</v>
      </c>
      <c r="B223" s="182" t="s">
        <v>534</v>
      </c>
      <c r="C223" s="182"/>
      <c r="D223" s="182"/>
      <c r="E223" s="182"/>
      <c r="F223" s="182"/>
      <c r="G223" s="182"/>
      <c r="H223" s="182"/>
      <c r="I223" s="182"/>
      <c r="J223" s="182"/>
      <c r="K223" s="182"/>
      <c r="L223" s="182"/>
      <c r="M223" s="182"/>
      <c r="N223" s="182"/>
      <c r="O223" s="182"/>
      <c r="P223" s="81"/>
      <c r="Q223" s="81"/>
      <c r="R223" s="81"/>
      <c r="S223" s="81"/>
      <c r="T223" s="81"/>
      <c r="U223" s="81"/>
    </row>
    <row r="224" spans="1:32" s="22" customFormat="1" ht="12.75" customHeight="1" x14ac:dyDescent="0.25">
      <c r="B224" s="286" t="s">
        <v>535</v>
      </c>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row>
    <row r="225" spans="1:32" s="22" customFormat="1" ht="12.75" customHeight="1" x14ac:dyDescent="0.25">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row>
    <row r="226" spans="1:32" ht="4.5" customHeight="1" x14ac:dyDescent="0.25"/>
    <row r="227" spans="1:32" ht="15.75" customHeight="1" x14ac:dyDescent="0.25">
      <c r="A227" s="58">
        <f>+A223+1</f>
        <v>7</v>
      </c>
      <c r="B227" s="182" t="s">
        <v>536</v>
      </c>
      <c r="C227" s="182"/>
      <c r="D227" s="182"/>
      <c r="E227" s="182"/>
      <c r="F227" s="182"/>
      <c r="G227" s="182"/>
      <c r="H227" s="182"/>
      <c r="I227" s="182"/>
      <c r="J227" s="182"/>
      <c r="K227" s="182"/>
      <c r="L227" s="182"/>
      <c r="M227" s="182"/>
      <c r="N227" s="182"/>
      <c r="O227" s="182"/>
      <c r="P227" s="182"/>
      <c r="Q227" s="182"/>
    </row>
    <row r="228" spans="1:32" ht="12" customHeight="1" x14ac:dyDescent="0.25">
      <c r="B228" s="286" t="s">
        <v>537</v>
      </c>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row>
    <row r="229" spans="1:32" ht="12" customHeight="1" x14ac:dyDescent="0.25">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row>
    <row r="230" spans="1:32" ht="12" customHeight="1" x14ac:dyDescent="0.25">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row>
    <row r="231" spans="1:32" ht="12" customHeight="1" x14ac:dyDescent="0.25">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row>
    <row r="232" spans="1:32" ht="4.5" customHeight="1" x14ac:dyDescent="0.25"/>
    <row r="233" spans="1:32" ht="15.75" x14ac:dyDescent="0.25">
      <c r="A233" s="58">
        <f>+A227+1</f>
        <v>8</v>
      </c>
      <c r="B233" s="182" t="s">
        <v>538</v>
      </c>
      <c r="C233" s="182"/>
      <c r="D233" s="182"/>
      <c r="E233" s="182"/>
      <c r="F233" s="182"/>
      <c r="G233" s="182"/>
      <c r="H233" s="182"/>
      <c r="I233" s="182"/>
      <c r="J233" s="182"/>
      <c r="K233" s="182"/>
      <c r="L233" s="182"/>
      <c r="M233" s="182"/>
      <c r="N233" s="182"/>
      <c r="O233" s="182"/>
    </row>
    <row r="234" spans="1:32" x14ac:dyDescent="0.25">
      <c r="B234" s="456" t="s">
        <v>539</v>
      </c>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row>
    <row r="235" spans="1:32" x14ac:dyDescent="0.25">
      <c r="B235" s="172">
        <f>+A233+0.01</f>
        <v>8.01</v>
      </c>
      <c r="C235" s="172"/>
      <c r="D235" s="458" t="s">
        <v>540</v>
      </c>
      <c r="E235" s="458"/>
      <c r="F235" s="458"/>
      <c r="G235" s="458"/>
      <c r="H235" s="458"/>
      <c r="I235" s="458"/>
      <c r="J235" s="458"/>
      <c r="K235" s="458"/>
      <c r="L235" s="458"/>
      <c r="M235" s="458"/>
      <c r="N235" s="458"/>
      <c r="O235" s="458"/>
      <c r="P235" s="458"/>
      <c r="Q235" s="458"/>
      <c r="R235" s="458"/>
      <c r="S235" s="79"/>
      <c r="T235" s="79"/>
      <c r="U235" s="79"/>
      <c r="V235" s="79"/>
      <c r="W235" s="79"/>
      <c r="X235" s="79"/>
      <c r="Y235" s="79"/>
      <c r="Z235" s="79"/>
      <c r="AA235" s="79"/>
      <c r="AB235" s="79"/>
      <c r="AC235" s="79"/>
      <c r="AD235" s="79"/>
      <c r="AE235" s="79"/>
      <c r="AF235" s="79"/>
    </row>
    <row r="236" spans="1:32" ht="15" customHeight="1" x14ac:dyDescent="0.25">
      <c r="B236" s="172">
        <f>+B235+0.01</f>
        <v>8.02</v>
      </c>
      <c r="C236" s="172"/>
      <c r="D236" s="458" t="s">
        <v>541</v>
      </c>
      <c r="E236" s="458"/>
      <c r="F236" s="458"/>
      <c r="G236" s="458"/>
      <c r="H236" s="458"/>
      <c r="I236" s="458"/>
      <c r="J236" s="458"/>
      <c r="K236" s="458"/>
      <c r="L236" s="458"/>
      <c r="M236" s="458"/>
      <c r="N236" s="458"/>
      <c r="O236" s="458"/>
      <c r="P236" s="458"/>
      <c r="Q236" s="458"/>
      <c r="R236" s="458"/>
      <c r="S236" s="458"/>
      <c r="T236" s="458"/>
      <c r="U236" s="458"/>
      <c r="V236" s="79"/>
      <c r="W236" s="79"/>
      <c r="X236" s="79"/>
      <c r="Y236" s="79"/>
      <c r="Z236" s="79"/>
      <c r="AA236" s="79"/>
      <c r="AB236" s="79"/>
      <c r="AC236" s="79"/>
      <c r="AD236" s="79"/>
      <c r="AE236" s="79"/>
      <c r="AF236" s="79"/>
    </row>
    <row r="237" spans="1:32" x14ac:dyDescent="0.25">
      <c r="B237" s="172">
        <f>+B236+0.01</f>
        <v>8.0299999999999994</v>
      </c>
      <c r="C237" s="172"/>
      <c r="D237" s="454" t="s">
        <v>542</v>
      </c>
      <c r="E237" s="454"/>
      <c r="F237" s="454"/>
      <c r="G237" s="454"/>
      <c r="H237" s="454"/>
      <c r="I237" s="454"/>
      <c r="J237" s="454"/>
      <c r="K237" s="454"/>
      <c r="L237" s="454"/>
      <c r="M237" s="454"/>
      <c r="N237" s="454"/>
      <c r="O237" s="454"/>
      <c r="P237" s="454"/>
      <c r="Q237" s="454"/>
      <c r="R237" s="454"/>
      <c r="S237" s="454"/>
      <c r="T237" s="454"/>
      <c r="U237" s="454"/>
      <c r="V237" s="454"/>
      <c r="W237" s="454"/>
      <c r="X237" s="454"/>
      <c r="Y237" s="454"/>
      <c r="Z237" s="454"/>
      <c r="AA237" s="454"/>
      <c r="AB237" s="454"/>
      <c r="AC237" s="454"/>
      <c r="AD237" s="454"/>
      <c r="AE237" s="454"/>
      <c r="AF237" s="79"/>
    </row>
    <row r="238" spans="1:32" ht="12.75" customHeight="1" x14ac:dyDescent="0.25">
      <c r="B238" s="172">
        <f>+B237+0.01</f>
        <v>8.0399999999999991</v>
      </c>
      <c r="C238" s="172"/>
      <c r="D238" s="455" t="s">
        <v>543</v>
      </c>
      <c r="E238" s="455"/>
      <c r="F238" s="455"/>
      <c r="G238" s="455"/>
      <c r="H238" s="455"/>
      <c r="I238" s="455"/>
      <c r="J238" s="455"/>
      <c r="K238" s="455"/>
      <c r="L238" s="455"/>
      <c r="M238" s="455"/>
      <c r="N238" s="455"/>
      <c r="O238" s="455"/>
      <c r="P238" s="455"/>
      <c r="Q238" s="455"/>
      <c r="R238" s="455"/>
      <c r="S238" s="455"/>
      <c r="T238" s="455"/>
      <c r="U238" s="455"/>
      <c r="V238" s="455"/>
      <c r="W238" s="455"/>
      <c r="X238" s="455"/>
      <c r="Y238" s="455"/>
      <c r="Z238" s="455"/>
      <c r="AA238" s="455"/>
      <c r="AB238" s="455"/>
      <c r="AC238" s="455"/>
      <c r="AD238" s="455"/>
      <c r="AE238" s="455"/>
      <c r="AF238" s="455"/>
    </row>
    <row r="239" spans="1:32" ht="12.75" customHeight="1" x14ac:dyDescent="0.25">
      <c r="B239" s="172"/>
      <c r="C239" s="172"/>
      <c r="D239" s="455"/>
      <c r="E239" s="455"/>
      <c r="F239" s="455"/>
      <c r="G239" s="455"/>
      <c r="H239" s="455"/>
      <c r="I239" s="455"/>
      <c r="J239" s="455"/>
      <c r="K239" s="455"/>
      <c r="L239" s="455"/>
      <c r="M239" s="455"/>
      <c r="N239" s="455"/>
      <c r="O239" s="455"/>
      <c r="P239" s="455"/>
      <c r="Q239" s="455"/>
      <c r="R239" s="455"/>
      <c r="S239" s="455"/>
      <c r="T239" s="455"/>
      <c r="U239" s="455"/>
      <c r="V239" s="455"/>
      <c r="W239" s="455"/>
      <c r="X239" s="455"/>
      <c r="Y239" s="455"/>
      <c r="Z239" s="455"/>
      <c r="AA239" s="455"/>
      <c r="AB239" s="455"/>
      <c r="AC239" s="455"/>
      <c r="AD239" s="455"/>
      <c r="AE239" s="455"/>
      <c r="AF239" s="455"/>
    </row>
    <row r="240" spans="1:32" ht="14.25" customHeight="1" x14ac:dyDescent="0.25">
      <c r="B240" s="172">
        <f>+B238+0.01</f>
        <v>8.0499999999999989</v>
      </c>
      <c r="C240" s="172"/>
      <c r="D240" s="453" t="s">
        <v>544</v>
      </c>
      <c r="E240" s="453"/>
      <c r="F240" s="453"/>
      <c r="G240" s="453"/>
      <c r="H240" s="453"/>
      <c r="I240" s="453"/>
      <c r="J240" s="453"/>
      <c r="K240" s="453"/>
      <c r="L240" s="453"/>
      <c r="M240" s="453"/>
      <c r="N240" s="453"/>
      <c r="O240" s="453"/>
      <c r="P240" s="453"/>
      <c r="Q240" s="453"/>
      <c r="R240" s="453"/>
      <c r="S240" s="453"/>
      <c r="T240" s="453"/>
      <c r="U240" s="453"/>
      <c r="V240" s="453"/>
      <c r="W240" s="453"/>
      <c r="X240" s="453"/>
      <c r="Y240" s="453"/>
      <c r="Z240" s="453"/>
      <c r="AA240" s="453"/>
      <c r="AB240" s="453"/>
      <c r="AC240" s="453"/>
      <c r="AD240" s="453"/>
      <c r="AE240" s="453"/>
      <c r="AF240" s="453"/>
    </row>
    <row r="241" spans="1:32" ht="14.25" customHeight="1" x14ac:dyDescent="0.25">
      <c r="B241" s="172"/>
      <c r="C241" s="172"/>
      <c r="D241" s="453"/>
      <c r="E241" s="453"/>
      <c r="F241" s="453"/>
      <c r="G241" s="453"/>
      <c r="H241" s="453"/>
      <c r="I241" s="453"/>
      <c r="J241" s="453"/>
      <c r="K241" s="453"/>
      <c r="L241" s="453"/>
      <c r="M241" s="453"/>
      <c r="N241" s="453"/>
      <c r="O241" s="453"/>
      <c r="P241" s="453"/>
      <c r="Q241" s="453"/>
      <c r="R241" s="453"/>
      <c r="S241" s="453"/>
      <c r="T241" s="453"/>
      <c r="U241" s="453"/>
      <c r="V241" s="453"/>
      <c r="W241" s="453"/>
      <c r="X241" s="453"/>
      <c r="Y241" s="453"/>
      <c r="Z241" s="453"/>
      <c r="AA241" s="453"/>
      <c r="AB241" s="453"/>
      <c r="AC241" s="453"/>
      <c r="AD241" s="453"/>
      <c r="AE241" s="453"/>
      <c r="AF241" s="453"/>
    </row>
    <row r="242" spans="1:32" ht="14.25" customHeight="1" x14ac:dyDescent="0.25">
      <c r="B242" s="172"/>
      <c r="C242" s="172"/>
      <c r="D242" s="453"/>
      <c r="E242" s="453"/>
      <c r="F242" s="453"/>
      <c r="G242" s="453"/>
      <c r="H242" s="453"/>
      <c r="I242" s="453"/>
      <c r="J242" s="453"/>
      <c r="K242" s="453"/>
      <c r="L242" s="453"/>
      <c r="M242" s="453"/>
      <c r="N242" s="453"/>
      <c r="O242" s="453"/>
      <c r="P242" s="453"/>
      <c r="Q242" s="453"/>
      <c r="R242" s="453"/>
      <c r="S242" s="453"/>
      <c r="T242" s="453"/>
      <c r="U242" s="453"/>
      <c r="V242" s="453"/>
      <c r="W242" s="453"/>
      <c r="X242" s="453"/>
      <c r="Y242" s="453"/>
      <c r="Z242" s="453"/>
      <c r="AA242" s="453"/>
      <c r="AB242" s="453"/>
      <c r="AC242" s="453"/>
      <c r="AD242" s="453"/>
      <c r="AE242" s="453"/>
      <c r="AF242" s="453"/>
    </row>
    <row r="243" spans="1:32" ht="14.25" customHeight="1" x14ac:dyDescent="0.25">
      <c r="B243" s="172"/>
      <c r="C243" s="172"/>
      <c r="D243" s="453"/>
      <c r="E243" s="453"/>
      <c r="F243" s="453"/>
      <c r="G243" s="453"/>
      <c r="H243" s="453"/>
      <c r="I243" s="453"/>
      <c r="J243" s="453"/>
      <c r="K243" s="453"/>
      <c r="L243" s="453"/>
      <c r="M243" s="453"/>
      <c r="N243" s="453"/>
      <c r="O243" s="453"/>
      <c r="P243" s="453"/>
      <c r="Q243" s="453"/>
      <c r="R243" s="453"/>
      <c r="S243" s="453"/>
      <c r="T243" s="453"/>
      <c r="U243" s="453"/>
      <c r="V243" s="453"/>
      <c r="W243" s="453"/>
      <c r="X243" s="453"/>
      <c r="Y243" s="453"/>
      <c r="Z243" s="453"/>
      <c r="AA243" s="453"/>
      <c r="AB243" s="453"/>
      <c r="AC243" s="453"/>
      <c r="AD243" s="453"/>
      <c r="AE243" s="453"/>
      <c r="AF243" s="453"/>
    </row>
    <row r="244" spans="1:32" ht="14.25" customHeight="1" x14ac:dyDescent="0.25">
      <c r="B244" s="172"/>
      <c r="C244" s="172"/>
      <c r="D244" s="453"/>
      <c r="E244" s="453"/>
      <c r="F244" s="453"/>
      <c r="G244" s="453"/>
      <c r="H244" s="453"/>
      <c r="I244" s="453"/>
      <c r="J244" s="453"/>
      <c r="K244" s="453"/>
      <c r="L244" s="453"/>
      <c r="M244" s="453"/>
      <c r="N244" s="453"/>
      <c r="O244" s="453"/>
      <c r="P244" s="453"/>
      <c r="Q244" s="453"/>
      <c r="R244" s="453"/>
      <c r="S244" s="453"/>
      <c r="T244" s="453"/>
      <c r="U244" s="453"/>
      <c r="V244" s="453"/>
      <c r="W244" s="453"/>
      <c r="X244" s="453"/>
      <c r="Y244" s="453"/>
      <c r="Z244" s="453"/>
      <c r="AA244" s="453"/>
      <c r="AB244" s="453"/>
      <c r="AC244" s="453"/>
      <c r="AD244" s="453"/>
      <c r="AE244" s="453"/>
      <c r="AF244" s="453"/>
    </row>
    <row r="245" spans="1:32" ht="14.25" customHeight="1" x14ac:dyDescent="0.25">
      <c r="B245" s="172"/>
      <c r="C245" s="172"/>
      <c r="D245" s="453"/>
      <c r="E245" s="453"/>
      <c r="F245" s="453"/>
      <c r="G245" s="453"/>
      <c r="H245" s="453"/>
      <c r="I245" s="453"/>
      <c r="J245" s="453"/>
      <c r="K245" s="453"/>
      <c r="L245" s="453"/>
      <c r="M245" s="453"/>
      <c r="N245" s="453"/>
      <c r="O245" s="453"/>
      <c r="P245" s="453"/>
      <c r="Q245" s="453"/>
      <c r="R245" s="453"/>
      <c r="S245" s="453"/>
      <c r="T245" s="453"/>
      <c r="U245" s="453"/>
      <c r="V245" s="453"/>
      <c r="W245" s="453"/>
      <c r="X245" s="453"/>
      <c r="Y245" s="453"/>
      <c r="Z245" s="453"/>
      <c r="AA245" s="453"/>
      <c r="AB245" s="453"/>
      <c r="AC245" s="453"/>
      <c r="AD245" s="453"/>
      <c r="AE245" s="453"/>
      <c r="AF245" s="453"/>
    </row>
    <row r="246" spans="1:32" ht="14.25" customHeight="1" x14ac:dyDescent="0.25">
      <c r="B246" s="172"/>
      <c r="C246" s="172"/>
      <c r="D246" s="453"/>
      <c r="E246" s="453"/>
      <c r="F246" s="453"/>
      <c r="G246" s="453"/>
      <c r="H246" s="453"/>
      <c r="I246" s="453"/>
      <c r="J246" s="453"/>
      <c r="K246" s="453"/>
      <c r="L246" s="453"/>
      <c r="M246" s="453"/>
      <c r="N246" s="453"/>
      <c r="O246" s="453"/>
      <c r="P246" s="453"/>
      <c r="Q246" s="453"/>
      <c r="R246" s="453"/>
      <c r="S246" s="453"/>
      <c r="T246" s="453"/>
      <c r="U246" s="453"/>
      <c r="V246" s="453"/>
      <c r="W246" s="453"/>
      <c r="X246" s="453"/>
      <c r="Y246" s="453"/>
      <c r="Z246" s="453"/>
      <c r="AA246" s="453"/>
      <c r="AB246" s="453"/>
      <c r="AC246" s="453"/>
      <c r="AD246" s="453"/>
      <c r="AE246" s="453"/>
      <c r="AF246" s="453"/>
    </row>
    <row r="247" spans="1:32" ht="12.75" customHeight="1" x14ac:dyDescent="0.25">
      <c r="B247" s="172">
        <f>+B240+0.01</f>
        <v>8.0599999999999987</v>
      </c>
      <c r="C247" s="172"/>
      <c r="D247" s="453" t="s">
        <v>545</v>
      </c>
      <c r="E247" s="453"/>
      <c r="F247" s="453"/>
      <c r="G247" s="453"/>
      <c r="H247" s="453"/>
      <c r="I247" s="453"/>
      <c r="J247" s="453"/>
      <c r="K247" s="453"/>
      <c r="L247" s="453"/>
      <c r="M247" s="453"/>
      <c r="N247" s="453"/>
      <c r="O247" s="453"/>
      <c r="P247" s="453"/>
      <c r="Q247" s="453"/>
      <c r="R247" s="453"/>
      <c r="S247" s="453"/>
      <c r="T247" s="453"/>
      <c r="U247" s="453"/>
      <c r="V247" s="453"/>
      <c r="W247" s="453"/>
      <c r="X247" s="453"/>
      <c r="Y247" s="453"/>
      <c r="Z247" s="453"/>
      <c r="AA247" s="453"/>
      <c r="AB247" s="453"/>
      <c r="AC247" s="453"/>
      <c r="AD247" s="453"/>
      <c r="AE247" s="453"/>
      <c r="AF247" s="453"/>
    </row>
    <row r="248" spans="1:32" ht="12.75" customHeight="1" x14ac:dyDescent="0.25">
      <c r="B248" s="172"/>
      <c r="C248" s="172"/>
      <c r="D248" s="453"/>
      <c r="E248" s="453"/>
      <c r="F248" s="453"/>
      <c r="G248" s="453"/>
      <c r="H248" s="453"/>
      <c r="I248" s="453"/>
      <c r="J248" s="453"/>
      <c r="K248" s="453"/>
      <c r="L248" s="453"/>
      <c r="M248" s="453"/>
      <c r="N248" s="453"/>
      <c r="O248" s="453"/>
      <c r="P248" s="453"/>
      <c r="Q248" s="453"/>
      <c r="R248" s="453"/>
      <c r="S248" s="453"/>
      <c r="T248" s="453"/>
      <c r="U248" s="453"/>
      <c r="V248" s="453"/>
      <c r="W248" s="453"/>
      <c r="X248" s="453"/>
      <c r="Y248" s="453"/>
      <c r="Z248" s="453"/>
      <c r="AA248" s="453"/>
      <c r="AB248" s="453"/>
      <c r="AC248" s="453"/>
      <c r="AD248" s="453"/>
      <c r="AE248" s="453"/>
      <c r="AF248" s="453"/>
    </row>
    <row r="249" spans="1:32" ht="12.75" customHeight="1" x14ac:dyDescent="0.25">
      <c r="B249" s="172"/>
      <c r="C249" s="172"/>
      <c r="D249" s="453"/>
      <c r="E249" s="453"/>
      <c r="F249" s="453"/>
      <c r="G249" s="453"/>
      <c r="H249" s="453"/>
      <c r="I249" s="453"/>
      <c r="J249" s="453"/>
      <c r="K249" s="453"/>
      <c r="L249" s="453"/>
      <c r="M249" s="453"/>
      <c r="N249" s="453"/>
      <c r="O249" s="453"/>
      <c r="P249" s="453"/>
      <c r="Q249" s="453"/>
      <c r="R249" s="453"/>
      <c r="S249" s="453"/>
      <c r="T249" s="453"/>
      <c r="U249" s="453"/>
      <c r="V249" s="453"/>
      <c r="W249" s="453"/>
      <c r="X249" s="453"/>
      <c r="Y249" s="453"/>
      <c r="Z249" s="453"/>
      <c r="AA249" s="453"/>
      <c r="AB249" s="453"/>
      <c r="AC249" s="453"/>
      <c r="AD249" s="453"/>
      <c r="AE249" s="453"/>
      <c r="AF249" s="453"/>
    </row>
    <row r="250" spans="1:32" ht="12.75" customHeight="1" x14ac:dyDescent="0.25">
      <c r="B250" s="172">
        <f>+B247+0.01</f>
        <v>8.0699999999999985</v>
      </c>
      <c r="C250" s="172"/>
      <c r="D250" s="453" t="s">
        <v>546</v>
      </c>
      <c r="E250" s="453"/>
      <c r="F250" s="453"/>
      <c r="G250" s="453"/>
      <c r="H250" s="453"/>
      <c r="I250" s="453"/>
      <c r="J250" s="453"/>
      <c r="K250" s="453"/>
      <c r="L250" s="453"/>
      <c r="M250" s="453"/>
      <c r="N250" s="453"/>
      <c r="O250" s="453"/>
      <c r="P250" s="453"/>
      <c r="Q250" s="453"/>
      <c r="R250" s="453"/>
      <c r="S250" s="453"/>
      <c r="T250" s="453"/>
      <c r="U250" s="453"/>
      <c r="V250" s="453"/>
      <c r="W250" s="453"/>
      <c r="X250" s="453"/>
      <c r="Y250" s="453"/>
      <c r="Z250" s="453"/>
      <c r="AA250" s="453"/>
      <c r="AB250" s="453"/>
      <c r="AC250" s="453"/>
      <c r="AD250" s="453"/>
      <c r="AE250" s="453"/>
      <c r="AF250" s="453"/>
    </row>
    <row r="251" spans="1:32" ht="12.75" customHeight="1" x14ac:dyDescent="0.25">
      <c r="B251" s="172"/>
      <c r="C251" s="172"/>
      <c r="D251" s="453"/>
      <c r="E251" s="453"/>
      <c r="F251" s="453"/>
      <c r="G251" s="453"/>
      <c r="H251" s="453"/>
      <c r="I251" s="453"/>
      <c r="J251" s="453"/>
      <c r="K251" s="453"/>
      <c r="L251" s="453"/>
      <c r="M251" s="453"/>
      <c r="N251" s="453"/>
      <c r="O251" s="453"/>
      <c r="P251" s="453"/>
      <c r="Q251" s="453"/>
      <c r="R251" s="453"/>
      <c r="S251" s="453"/>
      <c r="T251" s="453"/>
      <c r="U251" s="453"/>
      <c r="V251" s="453"/>
      <c r="W251" s="453"/>
      <c r="X251" s="453"/>
      <c r="Y251" s="453"/>
      <c r="Z251" s="453"/>
      <c r="AA251" s="453"/>
      <c r="AB251" s="453"/>
      <c r="AC251" s="453"/>
      <c r="AD251" s="453"/>
      <c r="AE251" s="453"/>
      <c r="AF251" s="453"/>
    </row>
    <row r="252" spans="1:32" ht="12.75" customHeight="1" x14ac:dyDescent="0.25">
      <c r="B252" s="172"/>
      <c r="C252" s="172"/>
      <c r="D252" s="453"/>
      <c r="E252" s="453"/>
      <c r="F252" s="453"/>
      <c r="G252" s="453"/>
      <c r="H252" s="453"/>
      <c r="I252" s="453"/>
      <c r="J252" s="453"/>
      <c r="K252" s="453"/>
      <c r="L252" s="453"/>
      <c r="M252" s="453"/>
      <c r="N252" s="453"/>
      <c r="O252" s="453"/>
      <c r="P252" s="453"/>
      <c r="Q252" s="453"/>
      <c r="R252" s="453"/>
      <c r="S252" s="453"/>
      <c r="T252" s="453"/>
      <c r="U252" s="453"/>
      <c r="V252" s="453"/>
      <c r="W252" s="453"/>
      <c r="X252" s="453"/>
      <c r="Y252" s="453"/>
      <c r="Z252" s="453"/>
      <c r="AA252" s="453"/>
      <c r="AB252" s="453"/>
      <c r="AC252" s="453"/>
      <c r="AD252" s="453"/>
      <c r="AE252" s="453"/>
      <c r="AF252" s="453"/>
    </row>
    <row r="253" spans="1:32" x14ac:dyDescent="0.25">
      <c r="B253" s="172">
        <f>+B250+0.01</f>
        <v>8.0799999999999983</v>
      </c>
      <c r="C253" s="172"/>
      <c r="D253" s="453" t="s">
        <v>547</v>
      </c>
      <c r="E253" s="453"/>
      <c r="F253" s="453"/>
      <c r="G253" s="453"/>
      <c r="H253" s="453"/>
      <c r="I253" s="453"/>
      <c r="J253" s="453"/>
      <c r="K253" s="453"/>
      <c r="L253" s="453"/>
      <c r="M253" s="453"/>
      <c r="N253" s="453"/>
      <c r="O253" s="453"/>
      <c r="P253" s="453"/>
      <c r="Q253" s="453"/>
      <c r="R253" s="453"/>
      <c r="S253" s="453"/>
      <c r="T253" s="453"/>
      <c r="U253" s="453"/>
      <c r="V253" s="453"/>
      <c r="W253" s="453"/>
      <c r="X253" s="453"/>
      <c r="Y253" s="453"/>
      <c r="Z253" s="453"/>
      <c r="AA253" s="453"/>
      <c r="AB253" s="453"/>
      <c r="AC253" s="453"/>
      <c r="AD253" s="453"/>
      <c r="AE253" s="453"/>
      <c r="AF253" s="453"/>
    </row>
    <row r="254" spans="1:32" x14ac:dyDescent="0.25">
      <c r="B254" s="172"/>
      <c r="C254" s="172"/>
      <c r="D254" s="453"/>
      <c r="E254" s="453"/>
      <c r="F254" s="453"/>
      <c r="G254" s="453"/>
      <c r="H254" s="453"/>
      <c r="I254" s="453"/>
      <c r="J254" s="453"/>
      <c r="K254" s="453"/>
      <c r="L254" s="453"/>
      <c r="M254" s="453"/>
      <c r="N254" s="453"/>
      <c r="O254" s="453"/>
      <c r="P254" s="453"/>
      <c r="Q254" s="453"/>
      <c r="R254" s="453"/>
      <c r="S254" s="453"/>
      <c r="T254" s="453"/>
      <c r="U254" s="453"/>
      <c r="V254" s="453"/>
      <c r="W254" s="453"/>
      <c r="X254" s="453"/>
      <c r="Y254" s="453"/>
      <c r="Z254" s="453"/>
      <c r="AA254" s="453"/>
      <c r="AB254" s="453"/>
      <c r="AC254" s="453"/>
      <c r="AD254" s="453"/>
      <c r="AE254" s="453"/>
      <c r="AF254" s="453"/>
    </row>
    <row r="255" spans="1:32" ht="3.75" customHeight="1" x14ac:dyDescent="0.25"/>
    <row r="256" spans="1:32" x14ac:dyDescent="0.25">
      <c r="A256" s="58">
        <f>+A233+1</f>
        <v>9</v>
      </c>
      <c r="B256" s="249" t="s">
        <v>550</v>
      </c>
      <c r="C256" s="249"/>
      <c r="D256" s="249"/>
      <c r="E256" s="249"/>
      <c r="F256" s="249"/>
      <c r="G256" s="249"/>
      <c r="H256" s="249"/>
      <c r="I256" s="249"/>
      <c r="J256" s="249"/>
      <c r="K256" s="249"/>
      <c r="L256" s="249"/>
      <c r="M256" s="249"/>
      <c r="N256" s="249"/>
      <c r="O256" s="249"/>
      <c r="P256" s="249"/>
      <c r="Q256" s="1"/>
    </row>
    <row r="257" spans="1:32" ht="15" customHeight="1" x14ac:dyDescent="0.25">
      <c r="B257" s="286" t="s">
        <v>551</v>
      </c>
      <c r="C257" s="286"/>
      <c r="D257" s="286"/>
      <c r="E257" s="286"/>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row>
    <row r="258" spans="1:32" ht="3.75" customHeight="1" x14ac:dyDescent="0.25"/>
    <row r="259" spans="1:32" x14ac:dyDescent="0.25">
      <c r="A259" s="21">
        <f>+A256+1</f>
        <v>10</v>
      </c>
      <c r="B259" s="145" t="s">
        <v>552</v>
      </c>
      <c r="C259" s="145"/>
      <c r="D259" s="145"/>
      <c r="E259" s="145"/>
      <c r="F259" s="145"/>
      <c r="G259" s="145"/>
      <c r="H259" s="145"/>
      <c r="I259" s="145"/>
      <c r="J259" s="145"/>
      <c r="K259" s="145"/>
      <c r="L259" s="145"/>
      <c r="M259" s="145"/>
      <c r="N259" s="145"/>
      <c r="O259" s="145"/>
      <c r="P259" s="145"/>
    </row>
    <row r="260" spans="1:32" x14ac:dyDescent="0.25">
      <c r="B260" s="286" t="s">
        <v>553</v>
      </c>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row>
    <row r="262" spans="1:32" x14ac:dyDescent="0.25">
      <c r="D262" s="295"/>
      <c r="E262" s="295"/>
      <c r="F262" s="295"/>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row>
    <row r="263" spans="1:32" x14ac:dyDescent="0.25">
      <c r="D263" s="295"/>
      <c r="E263" s="295"/>
      <c r="F263" s="295"/>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row>
    <row r="264" spans="1:32" x14ac:dyDescent="0.2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row>
    <row r="265" spans="1:32" ht="7.5" customHeight="1" x14ac:dyDescent="0.25">
      <c r="D265" s="140" t="s">
        <v>291</v>
      </c>
      <c r="E265" s="140"/>
      <c r="F265" s="140"/>
      <c r="G265" s="140"/>
      <c r="H265" s="140"/>
      <c r="I265" s="140"/>
      <c r="J265" s="140"/>
      <c r="K265" s="140"/>
      <c r="L265" s="140" t="s">
        <v>4</v>
      </c>
      <c r="M265" s="140"/>
      <c r="N265" s="140"/>
      <c r="O265" s="140"/>
      <c r="P265" s="140"/>
      <c r="Q265" s="140"/>
      <c r="R265" s="140"/>
      <c r="S265" s="140"/>
      <c r="T265" s="140"/>
      <c r="U265" s="140" t="s">
        <v>327</v>
      </c>
      <c r="V265" s="140"/>
      <c r="W265" s="140"/>
      <c r="X265" s="140"/>
      <c r="Y265" s="140"/>
      <c r="Z265" s="140"/>
      <c r="AA265" s="140"/>
      <c r="AB265" s="140"/>
      <c r="AC265" s="140"/>
    </row>
    <row r="267" spans="1:32" ht="4.5" customHeight="1" x14ac:dyDescent="0.25"/>
    <row r="268" spans="1:32" ht="16.5" customHeight="1" x14ac:dyDescent="0.25">
      <c r="A268" s="118" t="s">
        <v>723</v>
      </c>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row>
    <row r="269" spans="1:32" x14ac:dyDescent="0.25">
      <c r="E269" s="144" t="s">
        <v>599</v>
      </c>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row>
    <row r="270" spans="1:32" ht="4.5" customHeight="1" x14ac:dyDescent="0.25"/>
    <row r="271" spans="1:32" ht="14.25" customHeight="1" x14ac:dyDescent="0.25">
      <c r="A271" s="468" t="s">
        <v>513</v>
      </c>
      <c r="B271" s="468"/>
      <c r="C271" s="468"/>
      <c r="D271" s="468"/>
      <c r="E271" s="468"/>
      <c r="F271" s="468"/>
      <c r="G271" s="468"/>
      <c r="H271" s="468"/>
      <c r="I271" s="468"/>
      <c r="J271" s="468"/>
    </row>
    <row r="272" spans="1:32" ht="3.75" customHeight="1" x14ac:dyDescent="0.25"/>
    <row r="273" spans="1:32" ht="12" customHeight="1" x14ac:dyDescent="0.25">
      <c r="A273" s="77">
        <v>1</v>
      </c>
      <c r="B273" s="469" t="s">
        <v>719</v>
      </c>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row>
    <row r="274" spans="1:32" s="22" customFormat="1" ht="12" customHeight="1" x14ac:dyDescent="0.25">
      <c r="B274" s="469"/>
      <c r="C274" s="469"/>
      <c r="D274" s="469"/>
      <c r="E274" s="469"/>
      <c r="F274" s="469"/>
      <c r="G274" s="469"/>
      <c r="H274" s="469"/>
      <c r="I274" s="469"/>
      <c r="J274" s="469"/>
      <c r="K274" s="469"/>
      <c r="L274" s="469"/>
      <c r="M274" s="469"/>
      <c r="N274" s="469"/>
      <c r="O274" s="469"/>
      <c r="P274" s="469"/>
      <c r="Q274" s="469"/>
      <c r="R274" s="469"/>
      <c r="S274" s="469"/>
      <c r="T274" s="469"/>
      <c r="U274" s="469"/>
      <c r="V274" s="469"/>
      <c r="W274" s="469"/>
      <c r="X274" s="469"/>
      <c r="Y274" s="469"/>
      <c r="Z274" s="469"/>
      <c r="AA274" s="469"/>
      <c r="AB274" s="469"/>
      <c r="AC274" s="469"/>
      <c r="AD274" s="469"/>
      <c r="AE274" s="469"/>
      <c r="AF274" s="469"/>
    </row>
    <row r="275" spans="1:32" s="22" customFormat="1" ht="12" customHeight="1" x14ac:dyDescent="0.25">
      <c r="B275" s="469"/>
      <c r="C275" s="469"/>
      <c r="D275" s="469"/>
      <c r="E275" s="469"/>
      <c r="F275" s="469"/>
      <c r="G275" s="469"/>
      <c r="H275" s="469"/>
      <c r="I275" s="469"/>
      <c r="J275" s="469"/>
      <c r="K275" s="469"/>
      <c r="L275" s="469"/>
      <c r="M275" s="469"/>
      <c r="N275" s="469"/>
      <c r="O275" s="469"/>
      <c r="P275" s="469"/>
      <c r="Q275" s="469"/>
      <c r="R275" s="469"/>
      <c r="S275" s="469"/>
      <c r="T275" s="469"/>
      <c r="U275" s="469"/>
      <c r="V275" s="469"/>
      <c r="W275" s="469"/>
      <c r="X275" s="469"/>
      <c r="Y275" s="469"/>
      <c r="Z275" s="469"/>
      <c r="AA275" s="469"/>
      <c r="AB275" s="469"/>
      <c r="AC275" s="469"/>
      <c r="AD275" s="469"/>
      <c r="AE275" s="469"/>
      <c r="AF275" s="469"/>
    </row>
    <row r="276" spans="1:32" s="22" customFormat="1" ht="12" customHeight="1" x14ac:dyDescent="0.25">
      <c r="B276" s="469"/>
      <c r="C276" s="469"/>
      <c r="D276" s="469"/>
      <c r="E276" s="469"/>
      <c r="F276" s="469"/>
      <c r="G276" s="469"/>
      <c r="H276" s="469"/>
      <c r="I276" s="469"/>
      <c r="J276" s="469"/>
      <c r="K276" s="469"/>
      <c r="L276" s="469"/>
      <c r="M276" s="469"/>
      <c r="N276" s="469"/>
      <c r="O276" s="469"/>
      <c r="P276" s="469"/>
      <c r="Q276" s="469"/>
      <c r="R276" s="469"/>
      <c r="S276" s="469"/>
      <c r="T276" s="469"/>
      <c r="U276" s="469"/>
      <c r="V276" s="469"/>
      <c r="W276" s="469"/>
      <c r="X276" s="469"/>
      <c r="Y276" s="469"/>
      <c r="Z276" s="469"/>
      <c r="AA276" s="469"/>
      <c r="AB276" s="469"/>
      <c r="AC276" s="469"/>
      <c r="AD276" s="469"/>
      <c r="AE276" s="469"/>
      <c r="AF276" s="469"/>
    </row>
    <row r="277" spans="1:32" s="22" customFormat="1" ht="12" customHeight="1" x14ac:dyDescent="0.25">
      <c r="B277" s="469"/>
      <c r="C277" s="469"/>
      <c r="D277" s="469"/>
      <c r="E277" s="469"/>
      <c r="F277" s="469"/>
      <c r="G277" s="469"/>
      <c r="H277" s="469"/>
      <c r="I277" s="469"/>
      <c r="J277" s="469"/>
      <c r="K277" s="469"/>
      <c r="L277" s="469"/>
      <c r="M277" s="469"/>
      <c r="N277" s="469"/>
      <c r="O277" s="469"/>
      <c r="P277" s="469"/>
      <c r="Q277" s="469"/>
      <c r="R277" s="469"/>
      <c r="S277" s="469"/>
      <c r="T277" s="469"/>
      <c r="U277" s="469"/>
      <c r="V277" s="469"/>
      <c r="W277" s="469"/>
      <c r="X277" s="469"/>
      <c r="Y277" s="469"/>
      <c r="Z277" s="469"/>
      <c r="AA277" s="469"/>
      <c r="AB277" s="469"/>
      <c r="AC277" s="469"/>
      <c r="AD277" s="469"/>
      <c r="AE277" s="469"/>
      <c r="AF277" s="469"/>
    </row>
    <row r="278" spans="1:32" s="22" customFormat="1" ht="12" customHeight="1" x14ac:dyDescent="0.25">
      <c r="B278" s="469"/>
      <c r="C278" s="469"/>
      <c r="D278" s="469"/>
      <c r="E278" s="469"/>
      <c r="F278" s="469"/>
      <c r="G278" s="469"/>
      <c r="H278" s="469"/>
      <c r="I278" s="469"/>
      <c r="J278" s="469"/>
      <c r="K278" s="469"/>
      <c r="L278" s="469"/>
      <c r="M278" s="469"/>
      <c r="N278" s="469"/>
      <c r="O278" s="469"/>
      <c r="P278" s="469"/>
      <c r="Q278" s="469"/>
      <c r="R278" s="469"/>
      <c r="S278" s="469"/>
      <c r="T278" s="469"/>
      <c r="U278" s="469"/>
      <c r="V278" s="469"/>
      <c r="W278" s="469"/>
      <c r="X278" s="469"/>
      <c r="Y278" s="469"/>
      <c r="Z278" s="469"/>
      <c r="AA278" s="469"/>
      <c r="AB278" s="469"/>
      <c r="AC278" s="469"/>
      <c r="AD278" s="469"/>
      <c r="AE278" s="469"/>
      <c r="AF278" s="469"/>
    </row>
    <row r="279" spans="1:32" s="22" customFormat="1" ht="12" customHeight="1" x14ac:dyDescent="0.25">
      <c r="B279" s="469"/>
      <c r="C279" s="469"/>
      <c r="D279" s="469"/>
      <c r="E279" s="469"/>
      <c r="F279" s="469"/>
      <c r="G279" s="469"/>
      <c r="H279" s="469"/>
      <c r="I279" s="469"/>
      <c r="J279" s="469"/>
      <c r="K279" s="469"/>
      <c r="L279" s="469"/>
      <c r="M279" s="469"/>
      <c r="N279" s="469"/>
      <c r="O279" s="469"/>
      <c r="P279" s="469"/>
      <c r="Q279" s="469"/>
      <c r="R279" s="469"/>
      <c r="S279" s="469"/>
      <c r="T279" s="469"/>
      <c r="U279" s="469"/>
      <c r="V279" s="469"/>
      <c r="W279" s="469"/>
      <c r="X279" s="469"/>
      <c r="Y279" s="469"/>
      <c r="Z279" s="469"/>
      <c r="AA279" s="469"/>
      <c r="AB279" s="469"/>
      <c r="AC279" s="469"/>
      <c r="AD279" s="469"/>
      <c r="AE279" s="469"/>
      <c r="AF279" s="469"/>
    </row>
    <row r="280" spans="1:32" ht="3.75" customHeight="1" x14ac:dyDescent="0.25"/>
    <row r="281" spans="1:32" ht="20.25" customHeight="1" x14ac:dyDescent="0.25">
      <c r="A281" s="78">
        <f>+A273+1</f>
        <v>2</v>
      </c>
      <c r="B281" s="469" t="s">
        <v>720</v>
      </c>
      <c r="C281" s="469"/>
      <c r="D281" s="469"/>
      <c r="E281" s="469"/>
      <c r="F281" s="469"/>
      <c r="G281" s="469"/>
      <c r="H281" s="469"/>
      <c r="I281" s="469"/>
      <c r="J281" s="469"/>
      <c r="K281" s="469"/>
      <c r="L281" s="469"/>
      <c r="M281" s="469"/>
      <c r="N281" s="469"/>
      <c r="O281" s="469"/>
      <c r="P281" s="469"/>
      <c r="Q281" s="469"/>
      <c r="R281" s="469"/>
      <c r="S281" s="469"/>
      <c r="T281" s="469"/>
      <c r="U281" s="469"/>
      <c r="V281" s="469"/>
      <c r="W281" s="469"/>
      <c r="X281" s="469"/>
      <c r="Y281" s="469"/>
      <c r="Z281" s="469"/>
      <c r="AA281" s="469"/>
      <c r="AB281" s="469"/>
      <c r="AC281" s="469"/>
      <c r="AD281" s="469"/>
      <c r="AE281" s="469"/>
      <c r="AF281" s="469"/>
    </row>
    <row r="282" spans="1:32" ht="16.5" customHeight="1" x14ac:dyDescent="0.25">
      <c r="B282" s="469"/>
      <c r="C282" s="469"/>
      <c r="D282" s="469"/>
      <c r="E282" s="469"/>
      <c r="F282" s="469"/>
      <c r="G282" s="469"/>
      <c r="H282" s="469"/>
      <c r="I282" s="469"/>
      <c r="J282" s="469"/>
      <c r="K282" s="469"/>
      <c r="L282" s="469"/>
      <c r="M282" s="469"/>
      <c r="N282" s="469"/>
      <c r="O282" s="469"/>
      <c r="P282" s="469"/>
      <c r="Q282" s="469"/>
      <c r="R282" s="469"/>
      <c r="S282" s="469"/>
      <c r="T282" s="469"/>
      <c r="U282" s="469"/>
      <c r="V282" s="469"/>
      <c r="W282" s="469"/>
      <c r="X282" s="469"/>
      <c r="Y282" s="469"/>
      <c r="Z282" s="469"/>
      <c r="AA282" s="469"/>
      <c r="AB282" s="469"/>
      <c r="AC282" s="469"/>
      <c r="AD282" s="469"/>
      <c r="AE282" s="469"/>
      <c r="AF282" s="469"/>
    </row>
    <row r="283" spans="1:32" ht="18" customHeight="1" x14ac:dyDescent="0.25">
      <c r="B283" s="469"/>
      <c r="C283" s="469"/>
      <c r="D283" s="469"/>
      <c r="E283" s="469"/>
      <c r="F283" s="469"/>
      <c r="G283" s="469"/>
      <c r="H283" s="469"/>
      <c r="I283" s="469"/>
      <c r="J283" s="469"/>
      <c r="K283" s="469"/>
      <c r="L283" s="469"/>
      <c r="M283" s="469"/>
      <c r="N283" s="469"/>
      <c r="O283" s="469"/>
      <c r="P283" s="469"/>
      <c r="Q283" s="469"/>
      <c r="R283" s="469"/>
      <c r="S283" s="469"/>
      <c r="T283" s="469"/>
      <c r="U283" s="469"/>
      <c r="V283" s="469"/>
      <c r="W283" s="469"/>
      <c r="X283" s="469"/>
      <c r="Y283" s="469"/>
      <c r="Z283" s="469"/>
      <c r="AA283" s="469"/>
      <c r="AB283" s="469"/>
      <c r="AC283" s="469"/>
      <c r="AD283" s="469"/>
      <c r="AE283" s="469"/>
      <c r="AF283" s="469"/>
    </row>
    <row r="284" spans="1:32" ht="3.75" customHeight="1" x14ac:dyDescent="0.25"/>
    <row r="285" spans="1:32" ht="12.75" customHeight="1" x14ac:dyDescent="0.25">
      <c r="A285" s="21">
        <v>3</v>
      </c>
      <c r="B285" s="470" t="s">
        <v>514</v>
      </c>
      <c r="C285" s="470"/>
      <c r="D285" s="470"/>
      <c r="E285" s="470"/>
      <c r="F285" s="470"/>
      <c r="G285" s="470"/>
      <c r="H285" s="470"/>
      <c r="I285" s="470"/>
      <c r="J285" s="470"/>
      <c r="K285" s="470"/>
      <c r="L285" s="470"/>
      <c r="M285" s="470"/>
      <c r="N285" s="470"/>
      <c r="O285" s="470"/>
      <c r="P285" s="470"/>
      <c r="Q285" s="470"/>
      <c r="R285" s="470"/>
      <c r="S285" s="470"/>
      <c r="T285" s="470"/>
      <c r="U285" s="470"/>
      <c r="V285" s="470"/>
      <c r="W285" s="470"/>
      <c r="X285" s="470"/>
      <c r="Y285" s="470"/>
      <c r="Z285" s="470"/>
      <c r="AA285" s="470"/>
      <c r="AB285" s="470"/>
      <c r="AC285" s="470"/>
      <c r="AD285" s="470"/>
      <c r="AE285" s="470"/>
      <c r="AF285" s="470"/>
    </row>
    <row r="286" spans="1:32" ht="3.75" customHeight="1" x14ac:dyDescent="0.25"/>
    <row r="287" spans="1:32" ht="14.25" customHeight="1" x14ac:dyDescent="0.25">
      <c r="D287" s="486" t="s">
        <v>515</v>
      </c>
      <c r="E287" s="486"/>
      <c r="F287" s="486"/>
      <c r="G287" s="486"/>
      <c r="H287" s="486"/>
      <c r="I287" s="486"/>
      <c r="J287" s="486"/>
      <c r="K287" s="486"/>
      <c r="L287" s="486"/>
      <c r="M287" s="486"/>
      <c r="N287" s="486"/>
      <c r="O287" s="486"/>
      <c r="P287" s="486"/>
      <c r="Q287" s="486"/>
      <c r="R287" s="486"/>
      <c r="S287" s="486"/>
      <c r="T287" s="486"/>
      <c r="U287" s="486"/>
      <c r="V287" s="486"/>
      <c r="W287" s="486"/>
      <c r="X287" s="486"/>
      <c r="Y287" s="486"/>
      <c r="Z287" s="486"/>
      <c r="AA287" s="486"/>
      <c r="AB287" s="486"/>
      <c r="AC287" s="486"/>
    </row>
    <row r="288" spans="1:32" ht="3.75" customHeight="1" x14ac:dyDescent="0.25"/>
    <row r="289" spans="1:32" ht="11.25" customHeight="1" x14ac:dyDescent="0.25">
      <c r="B289" s="469" t="s">
        <v>516</v>
      </c>
      <c r="C289" s="469"/>
      <c r="D289" s="469"/>
      <c r="E289" s="469"/>
      <c r="F289" s="469"/>
      <c r="G289" s="469"/>
      <c r="H289" s="469"/>
      <c r="I289" s="469"/>
      <c r="J289" s="469"/>
      <c r="K289" s="469"/>
      <c r="L289" s="469"/>
      <c r="M289" s="469"/>
      <c r="N289" s="469"/>
      <c r="O289" s="469"/>
      <c r="P289" s="469"/>
      <c r="Q289" s="469"/>
      <c r="R289" s="469"/>
      <c r="S289" s="469"/>
      <c r="T289" s="469"/>
      <c r="U289" s="469"/>
      <c r="V289" s="469"/>
      <c r="W289" s="469"/>
      <c r="X289" s="469"/>
      <c r="Y289" s="469"/>
      <c r="Z289" s="469"/>
      <c r="AA289" s="469"/>
      <c r="AB289" s="469"/>
      <c r="AC289" s="469"/>
      <c r="AD289" s="469"/>
      <c r="AE289" s="469"/>
      <c r="AF289" s="469"/>
    </row>
    <row r="290" spans="1:32" ht="10.5" customHeight="1" x14ac:dyDescent="0.25">
      <c r="B290" s="469"/>
      <c r="C290" s="469"/>
      <c r="D290" s="469"/>
      <c r="E290" s="469"/>
      <c r="F290" s="469"/>
      <c r="G290" s="469"/>
      <c r="H290" s="469"/>
      <c r="I290" s="469"/>
      <c r="J290" s="469"/>
      <c r="K290" s="469"/>
      <c r="L290" s="469"/>
      <c r="M290" s="469"/>
      <c r="N290" s="469"/>
      <c r="O290" s="469"/>
      <c r="P290" s="469"/>
      <c r="Q290" s="469"/>
      <c r="R290" s="469"/>
      <c r="S290" s="469"/>
      <c r="T290" s="469"/>
      <c r="U290" s="469"/>
      <c r="V290" s="469"/>
      <c r="W290" s="469"/>
      <c r="X290" s="469"/>
      <c r="Y290" s="469"/>
      <c r="Z290" s="469"/>
      <c r="AA290" s="469"/>
      <c r="AB290" s="469"/>
      <c r="AC290" s="469"/>
      <c r="AD290" s="469"/>
      <c r="AE290" s="469"/>
      <c r="AF290" s="469"/>
    </row>
    <row r="291" spans="1:32" ht="12.75" customHeight="1" x14ac:dyDescent="0.25">
      <c r="B291" s="469"/>
      <c r="C291" s="469"/>
      <c r="D291" s="469"/>
      <c r="E291" s="469"/>
      <c r="F291" s="469"/>
      <c r="G291" s="469"/>
      <c r="H291" s="469"/>
      <c r="I291" s="469"/>
      <c r="J291" s="469"/>
      <c r="K291" s="469"/>
      <c r="L291" s="469"/>
      <c r="M291" s="469"/>
      <c r="N291" s="469"/>
      <c r="O291" s="469"/>
      <c r="P291" s="469"/>
      <c r="Q291" s="469"/>
      <c r="R291" s="469"/>
      <c r="S291" s="469"/>
      <c r="T291" s="469"/>
      <c r="U291" s="469"/>
      <c r="V291" s="469"/>
      <c r="W291" s="469"/>
      <c r="X291" s="469"/>
      <c r="Y291" s="469"/>
      <c r="Z291" s="469"/>
      <c r="AA291" s="469"/>
      <c r="AB291" s="469"/>
      <c r="AC291" s="469"/>
      <c r="AD291" s="469"/>
      <c r="AE291" s="469"/>
      <c r="AF291" s="469"/>
    </row>
    <row r="292" spans="1:32" ht="12.75" customHeight="1" x14ac:dyDescent="0.25">
      <c r="B292" s="469"/>
      <c r="C292" s="469"/>
      <c r="D292" s="469"/>
      <c r="E292" s="469"/>
      <c r="F292" s="469"/>
      <c r="G292" s="469"/>
      <c r="H292" s="469"/>
      <c r="I292" s="469"/>
      <c r="J292" s="469"/>
      <c r="K292" s="469"/>
      <c r="L292" s="469"/>
      <c r="M292" s="469"/>
      <c r="N292" s="469"/>
      <c r="O292" s="469"/>
      <c r="P292" s="469"/>
      <c r="Q292" s="469"/>
      <c r="R292" s="469"/>
      <c r="S292" s="469"/>
      <c r="T292" s="469"/>
      <c r="U292" s="469"/>
      <c r="V292" s="469"/>
      <c r="W292" s="469"/>
      <c r="X292" s="469"/>
      <c r="Y292" s="469"/>
      <c r="Z292" s="469"/>
      <c r="AA292" s="469"/>
      <c r="AB292" s="469"/>
      <c r="AC292" s="469"/>
      <c r="AD292" s="469"/>
      <c r="AE292" s="469"/>
      <c r="AF292" s="469"/>
    </row>
    <row r="293" spans="1:32" ht="3.75" customHeight="1" x14ac:dyDescent="0.25"/>
    <row r="294" spans="1:32" ht="13.5" customHeight="1" x14ac:dyDescent="0.25">
      <c r="A294" s="58">
        <v>1</v>
      </c>
      <c r="B294" s="182" t="s">
        <v>517</v>
      </c>
      <c r="C294" s="182"/>
      <c r="D294" s="182"/>
      <c r="E294" s="182"/>
      <c r="F294" s="182"/>
      <c r="G294" s="182"/>
      <c r="H294" s="182"/>
    </row>
    <row r="295" spans="1:32" x14ac:dyDescent="0.25">
      <c r="B295" s="487" t="s">
        <v>518</v>
      </c>
      <c r="C295" s="487"/>
      <c r="D295" s="488"/>
      <c r="E295" s="488"/>
      <c r="F295" s="488"/>
      <c r="G295" s="488"/>
      <c r="H295" s="488"/>
      <c r="I295" s="488"/>
      <c r="J295" s="488"/>
      <c r="K295" s="488"/>
    </row>
    <row r="296" spans="1:32" ht="12.75" customHeight="1" x14ac:dyDescent="0.25">
      <c r="B296" s="471">
        <f>+A294+0.01</f>
        <v>1.01</v>
      </c>
      <c r="C296" s="471"/>
      <c r="D296" s="472" t="s">
        <v>519</v>
      </c>
      <c r="E296" s="472"/>
      <c r="F296" s="472"/>
      <c r="G296" s="472"/>
      <c r="H296" s="472"/>
      <c r="I296" s="472"/>
      <c r="J296" s="472"/>
      <c r="K296" s="472"/>
      <c r="L296" s="472"/>
      <c r="M296" s="472"/>
      <c r="N296" s="472"/>
      <c r="O296" s="472"/>
      <c r="P296" s="472"/>
      <c r="Q296" s="472"/>
      <c r="R296" s="472"/>
      <c r="S296" s="472"/>
      <c r="T296" s="82"/>
      <c r="U296" s="82"/>
      <c r="V296" s="82"/>
      <c r="W296" s="82"/>
      <c r="X296" s="82"/>
      <c r="Y296" s="82"/>
      <c r="Z296" s="82"/>
      <c r="AA296" s="82"/>
      <c r="AB296" s="82"/>
    </row>
    <row r="297" spans="1:32" ht="12.75" customHeight="1" x14ac:dyDescent="0.25">
      <c r="B297" s="471">
        <f>+B296+0.01</f>
        <v>1.02</v>
      </c>
      <c r="C297" s="471"/>
      <c r="D297" s="481" t="s">
        <v>520</v>
      </c>
      <c r="E297" s="481"/>
      <c r="F297" s="481"/>
      <c r="G297" s="481"/>
      <c r="H297" s="481"/>
      <c r="I297" s="481"/>
      <c r="J297" s="481"/>
      <c r="K297" s="481"/>
      <c r="L297" s="481"/>
      <c r="M297" s="481"/>
      <c r="N297" s="481"/>
      <c r="O297" s="481"/>
      <c r="P297" s="481"/>
      <c r="Q297" s="481"/>
      <c r="R297" s="481"/>
      <c r="S297" s="481"/>
      <c r="T297" s="82"/>
      <c r="U297" s="82"/>
      <c r="V297" s="82"/>
      <c r="W297" s="82"/>
      <c r="X297" s="82"/>
      <c r="Y297" s="82"/>
      <c r="Z297" s="82"/>
      <c r="AA297" s="82"/>
      <c r="AB297" s="82"/>
    </row>
    <row r="298" spans="1:32" ht="12.75" customHeight="1" x14ac:dyDescent="0.25">
      <c r="B298" s="471">
        <f>+B297+0.01</f>
        <v>1.03</v>
      </c>
      <c r="C298" s="471"/>
      <c r="D298" s="472" t="s">
        <v>521</v>
      </c>
      <c r="E298" s="472"/>
      <c r="F298" s="472"/>
      <c r="G298" s="472"/>
      <c r="H298" s="472"/>
      <c r="I298" s="472"/>
      <c r="J298" s="472"/>
      <c r="K298" s="472"/>
      <c r="L298" s="472"/>
      <c r="M298" s="472"/>
      <c r="N298" s="472"/>
      <c r="O298" s="472"/>
      <c r="P298" s="472"/>
      <c r="Q298" s="472"/>
      <c r="R298" s="472"/>
      <c r="S298" s="472"/>
      <c r="T298" s="472"/>
      <c r="U298" s="472"/>
      <c r="V298" s="472"/>
      <c r="W298" s="472"/>
      <c r="X298" s="472"/>
      <c r="Y298" s="472"/>
      <c r="Z298" s="472"/>
      <c r="AA298" s="472"/>
      <c r="AB298" s="472"/>
    </row>
    <row r="299" spans="1:32" ht="3.75" customHeight="1" x14ac:dyDescent="0.25"/>
    <row r="300" spans="1:32" ht="13.5" customHeight="1" x14ac:dyDescent="0.25">
      <c r="A300" s="58">
        <f>+A294+1</f>
        <v>2</v>
      </c>
      <c r="B300" s="182" t="s">
        <v>522</v>
      </c>
      <c r="C300" s="182"/>
      <c r="D300" s="182"/>
      <c r="E300" s="182"/>
      <c r="F300" s="182"/>
      <c r="G300" s="182"/>
      <c r="H300" s="182"/>
      <c r="I300" s="182"/>
      <c r="J300" s="182"/>
    </row>
    <row r="301" spans="1:32" ht="13.5" customHeight="1" x14ac:dyDescent="0.25">
      <c r="B301" s="482" t="s">
        <v>679</v>
      </c>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c r="AE301" s="482"/>
      <c r="AF301" s="482"/>
    </row>
    <row r="302" spans="1:32" ht="13.5" customHeight="1" thickBot="1" x14ac:dyDescent="0.3">
      <c r="B302" s="483"/>
      <c r="C302" s="483"/>
      <c r="D302" s="483"/>
      <c r="E302" s="483"/>
      <c r="F302" s="483"/>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c r="AE302" s="483"/>
      <c r="AF302" s="483"/>
    </row>
    <row r="303" spans="1:32" ht="13.5" customHeight="1" x14ac:dyDescent="0.25">
      <c r="B303" s="473">
        <f>+A300+0.01</f>
        <v>2.0099999999999998</v>
      </c>
      <c r="C303" s="474"/>
      <c r="D303" s="476" t="s">
        <v>721</v>
      </c>
      <c r="E303" s="476"/>
      <c r="F303" s="476"/>
      <c r="G303" s="476"/>
      <c r="H303" s="476"/>
      <c r="I303" s="476"/>
      <c r="J303" s="476"/>
      <c r="K303" s="476"/>
      <c r="L303" s="476"/>
      <c r="M303" s="476"/>
      <c r="N303" s="476"/>
      <c r="O303" s="476"/>
      <c r="P303" s="476"/>
      <c r="Q303" s="476"/>
      <c r="R303" s="476"/>
      <c r="S303" s="476"/>
      <c r="T303" s="476"/>
      <c r="U303" s="476"/>
      <c r="V303" s="476"/>
      <c r="W303" s="476"/>
      <c r="X303" s="476"/>
      <c r="Y303" s="476"/>
      <c r="Z303" s="476"/>
      <c r="AA303" s="476"/>
      <c r="AB303" s="476"/>
      <c r="AC303" s="476"/>
      <c r="AD303" s="476"/>
      <c r="AE303" s="476"/>
      <c r="AF303" s="477"/>
    </row>
    <row r="304" spans="1:32" ht="13.5" customHeight="1" thickBot="1" x14ac:dyDescent="0.3">
      <c r="B304" s="484"/>
      <c r="C304" s="485"/>
      <c r="D304" s="465"/>
      <c r="E304" s="465"/>
      <c r="F304" s="465"/>
      <c r="G304" s="465"/>
      <c r="H304" s="465"/>
      <c r="I304" s="465"/>
      <c r="J304" s="465"/>
      <c r="K304" s="465"/>
      <c r="L304" s="465"/>
      <c r="M304" s="465"/>
      <c r="N304" s="465"/>
      <c r="O304" s="465"/>
      <c r="P304" s="465"/>
      <c r="Q304" s="465"/>
      <c r="R304" s="465"/>
      <c r="S304" s="465"/>
      <c r="T304" s="465"/>
      <c r="U304" s="465"/>
      <c r="V304" s="465"/>
      <c r="W304" s="465"/>
      <c r="X304" s="465"/>
      <c r="Y304" s="465"/>
      <c r="Z304" s="465"/>
      <c r="AA304" s="465"/>
      <c r="AB304" s="465"/>
      <c r="AC304" s="465"/>
      <c r="AD304" s="465"/>
      <c r="AE304" s="465"/>
      <c r="AF304" s="466"/>
    </row>
    <row r="305" spans="1:32" ht="13.5" customHeight="1" x14ac:dyDescent="0.25">
      <c r="B305" s="473">
        <f>+B303+0.01</f>
        <v>2.0199999999999996</v>
      </c>
      <c r="C305" s="474"/>
      <c r="D305" s="476" t="s">
        <v>722</v>
      </c>
      <c r="E305" s="476"/>
      <c r="F305" s="476"/>
      <c r="G305" s="476"/>
      <c r="H305" s="476"/>
      <c r="I305" s="476"/>
      <c r="J305" s="476"/>
      <c r="K305" s="476"/>
      <c r="L305" s="476"/>
      <c r="M305" s="476"/>
      <c r="N305" s="476"/>
      <c r="O305" s="476"/>
      <c r="P305" s="476"/>
      <c r="Q305" s="476"/>
      <c r="R305" s="476"/>
      <c r="S305" s="476"/>
      <c r="T305" s="476"/>
      <c r="U305" s="476"/>
      <c r="V305" s="476"/>
      <c r="W305" s="476"/>
      <c r="X305" s="476"/>
      <c r="Y305" s="476"/>
      <c r="Z305" s="476"/>
      <c r="AA305" s="476"/>
      <c r="AB305" s="476"/>
      <c r="AC305" s="476"/>
      <c r="AD305" s="476"/>
      <c r="AE305" s="476"/>
      <c r="AF305" s="477"/>
    </row>
    <row r="306" spans="1:32" ht="13.5" customHeight="1" x14ac:dyDescent="0.25">
      <c r="B306" s="475"/>
      <c r="C306" s="308"/>
      <c r="D306" s="469"/>
      <c r="E306" s="469"/>
      <c r="F306" s="469"/>
      <c r="G306" s="469"/>
      <c r="H306" s="469"/>
      <c r="I306" s="469"/>
      <c r="J306" s="469"/>
      <c r="K306" s="469"/>
      <c r="L306" s="469"/>
      <c r="M306" s="469"/>
      <c r="N306" s="469"/>
      <c r="O306" s="469"/>
      <c r="P306" s="469"/>
      <c r="Q306" s="469"/>
      <c r="R306" s="469"/>
      <c r="S306" s="469"/>
      <c r="T306" s="469"/>
      <c r="U306" s="469"/>
      <c r="V306" s="469"/>
      <c r="W306" s="469"/>
      <c r="X306" s="469"/>
      <c r="Y306" s="469"/>
      <c r="Z306" s="469"/>
      <c r="AA306" s="469"/>
      <c r="AB306" s="469"/>
      <c r="AC306" s="469"/>
      <c r="AD306" s="469"/>
      <c r="AE306" s="469"/>
      <c r="AF306" s="478"/>
    </row>
    <row r="307" spans="1:32" ht="13.5" customHeight="1" x14ac:dyDescent="0.25">
      <c r="B307" s="475"/>
      <c r="C307" s="308"/>
      <c r="D307" s="469"/>
      <c r="E307" s="469"/>
      <c r="F307" s="469"/>
      <c r="G307" s="469"/>
      <c r="H307" s="469"/>
      <c r="I307" s="469"/>
      <c r="J307" s="469"/>
      <c r="K307" s="469"/>
      <c r="L307" s="469"/>
      <c r="M307" s="469"/>
      <c r="N307" s="469"/>
      <c r="O307" s="469"/>
      <c r="P307" s="469"/>
      <c r="Q307" s="469"/>
      <c r="R307" s="469"/>
      <c r="S307" s="469"/>
      <c r="T307" s="469"/>
      <c r="U307" s="469"/>
      <c r="V307" s="469"/>
      <c r="W307" s="469"/>
      <c r="X307" s="469"/>
      <c r="Y307" s="469"/>
      <c r="Z307" s="469"/>
      <c r="AA307" s="469"/>
      <c r="AB307" s="469"/>
      <c r="AC307" s="469"/>
      <c r="AD307" s="469"/>
      <c r="AE307" s="469"/>
      <c r="AF307" s="478"/>
    </row>
    <row r="308" spans="1:32" ht="13.5" customHeight="1" x14ac:dyDescent="0.25">
      <c r="B308" s="475"/>
      <c r="C308" s="308"/>
      <c r="D308" s="469"/>
      <c r="E308" s="469"/>
      <c r="F308" s="469"/>
      <c r="G308" s="469"/>
      <c r="H308" s="469"/>
      <c r="I308" s="469"/>
      <c r="J308" s="469"/>
      <c r="K308" s="469"/>
      <c r="L308" s="469"/>
      <c r="M308" s="469"/>
      <c r="N308" s="469"/>
      <c r="O308" s="469"/>
      <c r="P308" s="469"/>
      <c r="Q308" s="469"/>
      <c r="R308" s="469"/>
      <c r="S308" s="469"/>
      <c r="T308" s="469"/>
      <c r="U308" s="469"/>
      <c r="V308" s="469"/>
      <c r="W308" s="469"/>
      <c r="X308" s="469"/>
      <c r="Y308" s="469"/>
      <c r="Z308" s="469"/>
      <c r="AA308" s="469"/>
      <c r="AB308" s="469"/>
      <c r="AC308" s="469"/>
      <c r="AD308" s="469"/>
      <c r="AE308" s="469"/>
      <c r="AF308" s="478"/>
    </row>
    <row r="309" spans="1:32" ht="13.5" customHeight="1" x14ac:dyDescent="0.25">
      <c r="B309" s="475"/>
      <c r="C309" s="308"/>
      <c r="D309" s="469"/>
      <c r="E309" s="469"/>
      <c r="F309" s="469"/>
      <c r="G309" s="469"/>
      <c r="H309" s="469"/>
      <c r="I309" s="469"/>
      <c r="J309" s="469"/>
      <c r="K309" s="469"/>
      <c r="L309" s="469"/>
      <c r="M309" s="469"/>
      <c r="N309" s="469"/>
      <c r="O309" s="469"/>
      <c r="P309" s="469"/>
      <c r="Q309" s="469"/>
      <c r="R309" s="469"/>
      <c r="S309" s="469"/>
      <c r="T309" s="469"/>
      <c r="U309" s="469"/>
      <c r="V309" s="469"/>
      <c r="W309" s="469"/>
      <c r="X309" s="469"/>
      <c r="Y309" s="469"/>
      <c r="Z309" s="469"/>
      <c r="AA309" s="469"/>
      <c r="AB309" s="469"/>
      <c r="AC309" s="469"/>
      <c r="AD309" s="469"/>
      <c r="AE309" s="469"/>
      <c r="AF309" s="478"/>
    </row>
    <row r="310" spans="1:32" ht="11.25" customHeight="1" x14ac:dyDescent="0.25">
      <c r="B310" s="475"/>
      <c r="C310" s="308"/>
      <c r="D310" s="469"/>
      <c r="E310" s="469"/>
      <c r="F310" s="469"/>
      <c r="G310" s="469"/>
      <c r="H310" s="469"/>
      <c r="I310" s="469"/>
      <c r="J310" s="469"/>
      <c r="K310" s="469"/>
      <c r="L310" s="469"/>
      <c r="M310" s="469"/>
      <c r="N310" s="469"/>
      <c r="O310" s="469"/>
      <c r="P310" s="469"/>
      <c r="Q310" s="469"/>
      <c r="R310" s="469"/>
      <c r="S310" s="469"/>
      <c r="T310" s="469"/>
      <c r="U310" s="469"/>
      <c r="V310" s="469"/>
      <c r="W310" s="469"/>
      <c r="X310" s="469"/>
      <c r="Y310" s="469"/>
      <c r="Z310" s="469"/>
      <c r="AA310" s="469"/>
      <c r="AB310" s="469"/>
      <c r="AC310" s="469"/>
      <c r="AD310" s="469"/>
      <c r="AE310" s="469"/>
      <c r="AF310" s="478"/>
    </row>
    <row r="311" spans="1:32" ht="3.75" customHeight="1" x14ac:dyDescent="0.25"/>
    <row r="312" spans="1:32" ht="13.5" customHeight="1" thickBot="1" x14ac:dyDescent="0.3">
      <c r="A312" s="58">
        <f>+A300+1</f>
        <v>3</v>
      </c>
      <c r="B312" s="182" t="s">
        <v>523</v>
      </c>
      <c r="C312" s="182"/>
      <c r="D312" s="182"/>
      <c r="E312" s="182"/>
      <c r="F312" s="182"/>
      <c r="G312" s="182"/>
      <c r="H312" s="182"/>
      <c r="I312" s="182"/>
      <c r="J312" s="182"/>
      <c r="K312" s="182"/>
      <c r="L312" s="182"/>
      <c r="M312" s="182"/>
      <c r="N312" s="182"/>
      <c r="O312" s="182"/>
      <c r="P312" s="182"/>
    </row>
    <row r="313" spans="1:32" ht="11.25" customHeight="1" x14ac:dyDescent="0.25">
      <c r="B313" s="459">
        <f>+A312+0.01</f>
        <v>3.01</v>
      </c>
      <c r="C313" s="460"/>
      <c r="D313" s="463" t="s">
        <v>524</v>
      </c>
      <c r="E313" s="463"/>
      <c r="F313" s="463"/>
      <c r="G313" s="463"/>
      <c r="H313" s="463"/>
      <c r="I313" s="476" t="s">
        <v>525</v>
      </c>
      <c r="J313" s="476"/>
      <c r="K313" s="476"/>
      <c r="L313" s="476"/>
      <c r="M313" s="476"/>
      <c r="N313" s="476"/>
      <c r="O313" s="476"/>
      <c r="P313" s="476"/>
      <c r="Q313" s="476"/>
      <c r="R313" s="476"/>
      <c r="S313" s="476"/>
      <c r="T313" s="476"/>
      <c r="U313" s="477"/>
      <c r="V313" s="80"/>
    </row>
    <row r="314" spans="1:32" ht="11.25" customHeight="1" x14ac:dyDescent="0.25">
      <c r="B314" s="479"/>
      <c r="C314" s="188"/>
      <c r="D314" s="480"/>
      <c r="E314" s="480"/>
      <c r="F314" s="480"/>
      <c r="G314" s="480"/>
      <c r="H314" s="480"/>
      <c r="I314" s="469" t="s">
        <v>526</v>
      </c>
      <c r="J314" s="469"/>
      <c r="K314" s="469"/>
      <c r="L314" s="469"/>
      <c r="M314" s="469"/>
      <c r="N314" s="469"/>
      <c r="O314" s="469"/>
      <c r="P314" s="469"/>
      <c r="Q314" s="469"/>
      <c r="R314" s="469"/>
      <c r="S314" s="469"/>
      <c r="T314" s="469"/>
      <c r="U314" s="478"/>
    </row>
    <row r="315" spans="1:32" ht="11.25" customHeight="1" thickBot="1" x14ac:dyDescent="0.3">
      <c r="B315" s="461"/>
      <c r="C315" s="462"/>
      <c r="D315" s="464"/>
      <c r="E315" s="464"/>
      <c r="F315" s="464"/>
      <c r="G315" s="464"/>
      <c r="H315" s="464"/>
      <c r="I315" s="465" t="s">
        <v>527</v>
      </c>
      <c r="J315" s="465"/>
      <c r="K315" s="465"/>
      <c r="L315" s="465"/>
      <c r="M315" s="465"/>
      <c r="N315" s="465"/>
      <c r="O315" s="465"/>
      <c r="P315" s="465"/>
      <c r="Q315" s="465"/>
      <c r="R315" s="465"/>
      <c r="S315" s="465"/>
      <c r="T315" s="465"/>
      <c r="U315" s="466"/>
    </row>
    <row r="316" spans="1:32" ht="11.25" customHeight="1" x14ac:dyDescent="0.25">
      <c r="B316" s="459">
        <f>+B313+0.01</f>
        <v>3.0199999999999996</v>
      </c>
      <c r="C316" s="460"/>
      <c r="D316" s="463" t="s">
        <v>554</v>
      </c>
      <c r="E316" s="463"/>
      <c r="F316" s="463"/>
      <c r="G316" s="463"/>
      <c r="H316" s="463"/>
      <c r="I316" s="476" t="s">
        <v>528</v>
      </c>
      <c r="J316" s="476"/>
      <c r="K316" s="476"/>
      <c r="L316" s="476"/>
      <c r="M316" s="476"/>
      <c r="N316" s="476"/>
      <c r="O316" s="476"/>
      <c r="P316" s="476"/>
      <c r="Q316" s="476"/>
      <c r="R316" s="476"/>
      <c r="S316" s="476"/>
      <c r="T316" s="476"/>
      <c r="U316" s="477"/>
    </row>
    <row r="317" spans="1:32" ht="11.25" customHeight="1" thickBot="1" x14ac:dyDescent="0.3">
      <c r="B317" s="461"/>
      <c r="C317" s="462"/>
      <c r="D317" s="464"/>
      <c r="E317" s="464"/>
      <c r="F317" s="464"/>
      <c r="G317" s="464"/>
      <c r="H317" s="464"/>
      <c r="I317" s="465" t="s">
        <v>529</v>
      </c>
      <c r="J317" s="465"/>
      <c r="K317" s="465"/>
      <c r="L317" s="465"/>
      <c r="M317" s="465"/>
      <c r="N317" s="465"/>
      <c r="O317" s="465"/>
      <c r="P317" s="465"/>
      <c r="Q317" s="465"/>
      <c r="R317" s="465"/>
      <c r="S317" s="465"/>
      <c r="T317" s="465"/>
      <c r="U317" s="466"/>
    </row>
    <row r="318" spans="1:32" ht="3.75" customHeight="1" x14ac:dyDescent="0.25"/>
    <row r="319" spans="1:32" ht="13.5" customHeight="1" x14ac:dyDescent="0.25">
      <c r="A319" s="58">
        <f>+A312+1</f>
        <v>4</v>
      </c>
      <c r="B319" s="182" t="s">
        <v>530</v>
      </c>
      <c r="C319" s="182"/>
      <c r="D319" s="182"/>
      <c r="E319" s="182"/>
      <c r="F319" s="182"/>
      <c r="G319" s="182"/>
      <c r="H319" s="182"/>
      <c r="I319" s="182"/>
      <c r="J319" s="182"/>
      <c r="K319" s="182"/>
      <c r="L319" s="182"/>
      <c r="M319" s="182"/>
      <c r="N319" s="182"/>
      <c r="O319" s="182"/>
      <c r="P319" s="182"/>
      <c r="Q319" s="182"/>
      <c r="R319" s="182"/>
      <c r="S319" s="182"/>
      <c r="T319" s="182"/>
      <c r="U319" s="182"/>
    </row>
    <row r="320" spans="1:32" ht="14.25" customHeight="1" x14ac:dyDescent="0.25">
      <c r="B320" s="172">
        <f>+A319+0.01</f>
        <v>4.01</v>
      </c>
      <c r="C320" s="172"/>
      <c r="D320" s="467" t="s">
        <v>681</v>
      </c>
      <c r="E320" s="467"/>
      <c r="F320" s="467"/>
      <c r="G320" s="467"/>
      <c r="H320" s="467"/>
      <c r="I320" s="467"/>
      <c r="J320" s="467"/>
      <c r="K320" s="467"/>
      <c r="L320" s="467"/>
      <c r="M320" s="467"/>
      <c r="N320" s="467"/>
      <c r="O320" s="467"/>
      <c r="P320" s="467"/>
      <c r="Q320" s="467"/>
      <c r="R320" s="467"/>
      <c r="S320" s="467"/>
      <c r="T320" s="467"/>
      <c r="U320" s="467"/>
      <c r="V320" s="467"/>
      <c r="W320" s="467"/>
      <c r="X320" s="467"/>
      <c r="Y320" s="467"/>
      <c r="Z320" s="467"/>
      <c r="AA320" s="467"/>
      <c r="AB320" s="467"/>
      <c r="AC320" s="467"/>
      <c r="AD320" s="467"/>
      <c r="AE320" s="467"/>
      <c r="AF320" s="467"/>
    </row>
    <row r="321" spans="1:32" ht="14.25" customHeight="1" x14ac:dyDescent="0.25">
      <c r="B321" s="172"/>
      <c r="C321" s="172"/>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7"/>
      <c r="Z321" s="467"/>
      <c r="AA321" s="467"/>
      <c r="AB321" s="467"/>
      <c r="AC321" s="467"/>
      <c r="AD321" s="467"/>
      <c r="AE321" s="467"/>
      <c r="AF321" s="467"/>
    </row>
    <row r="322" spans="1:32" ht="14.25" customHeight="1" x14ac:dyDescent="0.25">
      <c r="B322" s="172"/>
      <c r="C322" s="172"/>
      <c r="D322" s="467"/>
      <c r="E322" s="467"/>
      <c r="F322" s="467"/>
      <c r="G322" s="467"/>
      <c r="H322" s="467"/>
      <c r="I322" s="467"/>
      <c r="J322" s="467"/>
      <c r="K322" s="467"/>
      <c r="L322" s="467"/>
      <c r="M322" s="467"/>
      <c r="N322" s="467"/>
      <c r="O322" s="467"/>
      <c r="P322" s="467"/>
      <c r="Q322" s="467"/>
      <c r="R322" s="467"/>
      <c r="S322" s="467"/>
      <c r="T322" s="467"/>
      <c r="U322" s="467"/>
      <c r="V322" s="467"/>
      <c r="W322" s="467"/>
      <c r="X322" s="467"/>
      <c r="Y322" s="467"/>
      <c r="Z322" s="467"/>
      <c r="AA322" s="467"/>
      <c r="AB322" s="467"/>
      <c r="AC322" s="467"/>
      <c r="AD322" s="467"/>
      <c r="AE322" s="467"/>
      <c r="AF322" s="467"/>
    </row>
    <row r="323" spans="1:32" ht="14.25" customHeight="1" x14ac:dyDescent="0.25">
      <c r="B323" s="172"/>
      <c r="C323" s="172"/>
      <c r="D323" s="467"/>
      <c r="E323" s="467"/>
      <c r="F323" s="467"/>
      <c r="G323" s="467"/>
      <c r="H323" s="467"/>
      <c r="I323" s="467"/>
      <c r="J323" s="467"/>
      <c r="K323" s="467"/>
      <c r="L323" s="467"/>
      <c r="M323" s="467"/>
      <c r="N323" s="467"/>
      <c r="O323" s="467"/>
      <c r="P323" s="467"/>
      <c r="Q323" s="467"/>
      <c r="R323" s="467"/>
      <c r="S323" s="467"/>
      <c r="T323" s="467"/>
      <c r="U323" s="467"/>
      <c r="V323" s="467"/>
      <c r="W323" s="467"/>
      <c r="X323" s="467"/>
      <c r="Y323" s="467"/>
      <c r="Z323" s="467"/>
      <c r="AA323" s="467"/>
      <c r="AB323" s="467"/>
      <c r="AC323" s="467"/>
      <c r="AD323" s="467"/>
      <c r="AE323" s="467"/>
      <c r="AF323" s="467"/>
    </row>
    <row r="324" spans="1:32" ht="14.25" customHeight="1" x14ac:dyDescent="0.25">
      <c r="B324" s="172"/>
      <c r="C324" s="172"/>
      <c r="D324" s="467"/>
      <c r="E324" s="467"/>
      <c r="F324" s="467"/>
      <c r="G324" s="467"/>
      <c r="H324" s="467"/>
      <c r="I324" s="467"/>
      <c r="J324" s="467"/>
      <c r="K324" s="467"/>
      <c r="L324" s="467"/>
      <c r="M324" s="467"/>
      <c r="N324" s="467"/>
      <c r="O324" s="467"/>
      <c r="P324" s="467"/>
      <c r="Q324" s="467"/>
      <c r="R324" s="467"/>
      <c r="S324" s="467"/>
      <c r="T324" s="467"/>
      <c r="U324" s="467"/>
      <c r="V324" s="467"/>
      <c r="W324" s="467"/>
      <c r="X324" s="467"/>
      <c r="Y324" s="467"/>
      <c r="Z324" s="467"/>
      <c r="AA324" s="467"/>
      <c r="AB324" s="467"/>
      <c r="AC324" s="467"/>
      <c r="AD324" s="467"/>
      <c r="AE324" s="467"/>
      <c r="AF324" s="467"/>
    </row>
    <row r="325" spans="1:32" ht="14.25" customHeight="1" x14ac:dyDescent="0.25">
      <c r="B325" s="172"/>
      <c r="C325" s="172"/>
      <c r="D325" s="467"/>
      <c r="E325" s="467"/>
      <c r="F325" s="467"/>
      <c r="G325" s="467"/>
      <c r="H325" s="467"/>
      <c r="I325" s="467"/>
      <c r="J325" s="467"/>
      <c r="K325" s="467"/>
      <c r="L325" s="467"/>
      <c r="M325" s="467"/>
      <c r="N325" s="467"/>
      <c r="O325" s="467"/>
      <c r="P325" s="467"/>
      <c r="Q325" s="467"/>
      <c r="R325" s="467"/>
      <c r="S325" s="467"/>
      <c r="T325" s="467"/>
      <c r="U325" s="467"/>
      <c r="V325" s="467"/>
      <c r="W325" s="467"/>
      <c r="X325" s="467"/>
      <c r="Y325" s="467"/>
      <c r="Z325" s="467"/>
      <c r="AA325" s="467"/>
      <c r="AB325" s="467"/>
      <c r="AC325" s="467"/>
      <c r="AD325" s="467"/>
      <c r="AE325" s="467"/>
      <c r="AF325" s="467"/>
    </row>
    <row r="326" spans="1:32" ht="14.25" customHeight="1" x14ac:dyDescent="0.25">
      <c r="B326" s="172"/>
      <c r="C326" s="172"/>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row>
    <row r="327" spans="1:32" x14ac:dyDescent="0.25">
      <c r="B327" s="172"/>
      <c r="C327" s="172"/>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7"/>
      <c r="AB327" s="467"/>
      <c r="AC327" s="467"/>
      <c r="AD327" s="467"/>
      <c r="AE327" s="467"/>
      <c r="AF327" s="467"/>
    </row>
    <row r="328" spans="1:32" x14ac:dyDescent="0.25">
      <c r="B328" s="172">
        <f>+B320+0.01</f>
        <v>4.0199999999999996</v>
      </c>
      <c r="C328" s="172"/>
      <c r="D328" s="453" t="s">
        <v>555</v>
      </c>
      <c r="E328" s="453"/>
      <c r="F328" s="453"/>
      <c r="G328" s="453"/>
      <c r="H328" s="453"/>
      <c r="I328" s="453"/>
      <c r="J328" s="453"/>
      <c r="K328" s="453"/>
      <c r="L328" s="453"/>
      <c r="M328" s="453"/>
      <c r="N328" s="453"/>
      <c r="O328" s="453"/>
      <c r="P328" s="453"/>
      <c r="Q328" s="453"/>
      <c r="R328" s="453"/>
      <c r="S328" s="453"/>
      <c r="T328" s="453"/>
      <c r="U328" s="453"/>
      <c r="V328" s="453"/>
      <c r="W328" s="453"/>
      <c r="X328" s="453"/>
      <c r="Y328" s="453"/>
      <c r="Z328" s="453"/>
      <c r="AA328" s="453"/>
      <c r="AB328" s="453"/>
      <c r="AC328" s="453"/>
      <c r="AD328" s="453"/>
      <c r="AE328" s="453"/>
      <c r="AF328" s="453"/>
    </row>
    <row r="329" spans="1:32" x14ac:dyDescent="0.25">
      <c r="B329" s="172"/>
      <c r="C329" s="172"/>
      <c r="D329" s="453"/>
      <c r="E329" s="453"/>
      <c r="F329" s="453"/>
      <c r="G329" s="453"/>
      <c r="H329" s="453"/>
      <c r="I329" s="453"/>
      <c r="J329" s="453"/>
      <c r="K329" s="453"/>
      <c r="L329" s="453"/>
      <c r="M329" s="453"/>
      <c r="N329" s="453"/>
      <c r="O329" s="453"/>
      <c r="P329" s="453"/>
      <c r="Q329" s="453"/>
      <c r="R329" s="453"/>
      <c r="S329" s="453"/>
      <c r="T329" s="453"/>
      <c r="U329" s="453"/>
      <c r="V329" s="453"/>
      <c r="W329" s="453"/>
      <c r="X329" s="453"/>
      <c r="Y329" s="453"/>
      <c r="Z329" s="453"/>
      <c r="AA329" s="453"/>
      <c r="AB329" s="453"/>
      <c r="AC329" s="453"/>
      <c r="AD329" s="453"/>
      <c r="AE329" s="453"/>
      <c r="AF329" s="453"/>
    </row>
    <row r="330" spans="1:32" ht="4.5" customHeight="1" x14ac:dyDescent="0.25"/>
    <row r="331" spans="1:32" ht="15.75" x14ac:dyDescent="0.25">
      <c r="A331" s="58">
        <f>+A319+1</f>
        <v>5</v>
      </c>
      <c r="B331" s="182" t="s">
        <v>531</v>
      </c>
      <c r="C331" s="182"/>
      <c r="D331" s="182"/>
      <c r="E331" s="182"/>
      <c r="F331" s="182"/>
      <c r="G331" s="182"/>
      <c r="H331" s="182"/>
      <c r="I331" s="182"/>
      <c r="J331" s="182"/>
      <c r="K331" s="182"/>
      <c r="L331" s="182"/>
      <c r="M331" s="182"/>
      <c r="N331" s="182"/>
      <c r="O331" s="182"/>
      <c r="P331" s="182"/>
      <c r="Q331" s="182"/>
      <c r="R331" s="182"/>
      <c r="S331" s="182"/>
      <c r="T331" s="182"/>
      <c r="U331" s="182"/>
    </row>
    <row r="332" spans="1:32" x14ac:dyDescent="0.25">
      <c r="B332" s="456" t="s">
        <v>532</v>
      </c>
      <c r="C332" s="456"/>
      <c r="D332" s="457"/>
      <c r="E332" s="457"/>
      <c r="F332" s="457"/>
      <c r="G332" s="457"/>
      <c r="H332" s="457"/>
      <c r="I332" s="457"/>
      <c r="J332" s="457"/>
      <c r="K332" s="457"/>
      <c r="L332" s="457"/>
      <c r="M332" s="457"/>
      <c r="N332" s="457"/>
      <c r="O332" s="457"/>
      <c r="P332" s="457"/>
      <c r="Q332" s="457"/>
      <c r="R332" s="457"/>
      <c r="S332" s="457"/>
      <c r="T332" s="457"/>
      <c r="U332" s="457"/>
      <c r="V332" s="457"/>
      <c r="W332" s="457"/>
      <c r="X332" s="457"/>
      <c r="Y332" s="457"/>
      <c r="Z332" s="457"/>
    </row>
    <row r="333" spans="1:32" ht="13.5" customHeight="1" x14ac:dyDescent="0.25">
      <c r="B333" s="172">
        <f>+A331+0.01</f>
        <v>5.01</v>
      </c>
      <c r="C333" s="172"/>
      <c r="D333" s="286" t="s">
        <v>533</v>
      </c>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row>
    <row r="334" spans="1:32" ht="13.5" customHeight="1" x14ac:dyDescent="0.25">
      <c r="B334" s="172"/>
      <c r="C334" s="172"/>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row>
    <row r="335" spans="1:32" ht="12.75" customHeight="1" x14ac:dyDescent="0.25">
      <c r="B335" s="172">
        <f>+B333+0.01</f>
        <v>5.0199999999999996</v>
      </c>
      <c r="C335" s="172"/>
      <c r="D335" s="286" t="s">
        <v>682</v>
      </c>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row>
    <row r="336" spans="1:32" ht="12.75" customHeight="1" x14ac:dyDescent="0.25">
      <c r="B336" s="172"/>
      <c r="C336" s="172"/>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row>
    <row r="337" spans="1:32" ht="12.75" customHeight="1" x14ac:dyDescent="0.25">
      <c r="B337" s="172"/>
      <c r="C337" s="172"/>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row>
    <row r="338" spans="1:32" ht="4.5" customHeight="1" x14ac:dyDescent="0.25"/>
    <row r="339" spans="1:32" ht="15.75" customHeight="1" x14ac:dyDescent="0.25">
      <c r="A339" s="58">
        <f>+A331+1</f>
        <v>6</v>
      </c>
      <c r="B339" s="182" t="s">
        <v>534</v>
      </c>
      <c r="C339" s="182"/>
      <c r="D339" s="182"/>
      <c r="E339" s="182"/>
      <c r="F339" s="182"/>
      <c r="G339" s="182"/>
      <c r="H339" s="182"/>
      <c r="I339" s="182"/>
      <c r="J339" s="182"/>
      <c r="K339" s="182"/>
      <c r="L339" s="182"/>
      <c r="M339" s="182"/>
      <c r="N339" s="182"/>
      <c r="O339" s="182"/>
      <c r="P339" s="81"/>
      <c r="Q339" s="81"/>
      <c r="R339" s="81"/>
      <c r="S339" s="81"/>
      <c r="T339" s="81"/>
      <c r="U339" s="81"/>
    </row>
    <row r="340" spans="1:32" s="22" customFormat="1" ht="12.75" customHeight="1" x14ac:dyDescent="0.25">
      <c r="B340" s="286" t="s">
        <v>535</v>
      </c>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row>
    <row r="341" spans="1:32" s="22" customFormat="1" ht="12.75" customHeight="1" x14ac:dyDescent="0.25">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row>
    <row r="342" spans="1:32" ht="4.5" customHeight="1" x14ac:dyDescent="0.25"/>
    <row r="343" spans="1:32" ht="15.75" customHeight="1" x14ac:dyDescent="0.25">
      <c r="A343" s="58">
        <f>+A339+1</f>
        <v>7</v>
      </c>
      <c r="B343" s="182" t="s">
        <v>536</v>
      </c>
      <c r="C343" s="182"/>
      <c r="D343" s="182"/>
      <c r="E343" s="182"/>
      <c r="F343" s="182"/>
      <c r="G343" s="182"/>
      <c r="H343" s="182"/>
      <c r="I343" s="182"/>
      <c r="J343" s="182"/>
      <c r="K343" s="182"/>
      <c r="L343" s="182"/>
      <c r="M343" s="182"/>
      <c r="N343" s="182"/>
      <c r="O343" s="182"/>
      <c r="P343" s="182"/>
      <c r="Q343" s="182"/>
    </row>
    <row r="344" spans="1:32" ht="12" customHeight="1" x14ac:dyDescent="0.25">
      <c r="B344" s="286" t="s">
        <v>537</v>
      </c>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row>
    <row r="345" spans="1:32" ht="12" customHeight="1" x14ac:dyDescent="0.25">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row>
    <row r="346" spans="1:32" ht="12" customHeight="1" x14ac:dyDescent="0.25">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row>
    <row r="347" spans="1:32" ht="12" customHeight="1" x14ac:dyDescent="0.25">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row>
    <row r="348" spans="1:32" ht="4.5" customHeight="1" x14ac:dyDescent="0.25"/>
    <row r="349" spans="1:32" ht="15.75" x14ac:dyDescent="0.25">
      <c r="A349" s="58">
        <f>+A343+1</f>
        <v>8</v>
      </c>
      <c r="B349" s="182" t="s">
        <v>538</v>
      </c>
      <c r="C349" s="182"/>
      <c r="D349" s="182"/>
      <c r="E349" s="182"/>
      <c r="F349" s="182"/>
      <c r="G349" s="182"/>
      <c r="H349" s="182"/>
      <c r="I349" s="182"/>
      <c r="J349" s="182"/>
      <c r="K349" s="182"/>
      <c r="L349" s="182"/>
      <c r="M349" s="182"/>
      <c r="N349" s="182"/>
      <c r="O349" s="182"/>
    </row>
    <row r="350" spans="1:32" x14ac:dyDescent="0.25">
      <c r="B350" s="456" t="s">
        <v>539</v>
      </c>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row>
    <row r="351" spans="1:32" x14ac:dyDescent="0.25">
      <c r="B351" s="172">
        <f>+A349+0.01</f>
        <v>8.01</v>
      </c>
      <c r="C351" s="172"/>
      <c r="D351" s="458" t="s">
        <v>540</v>
      </c>
      <c r="E351" s="458"/>
      <c r="F351" s="458"/>
      <c r="G351" s="458"/>
      <c r="H351" s="458"/>
      <c r="I351" s="458"/>
      <c r="J351" s="458"/>
      <c r="K351" s="458"/>
      <c r="L351" s="458"/>
      <c r="M351" s="458"/>
      <c r="N351" s="458"/>
      <c r="O351" s="458"/>
      <c r="P351" s="458"/>
      <c r="Q351" s="458"/>
      <c r="R351" s="458"/>
      <c r="S351" s="79"/>
      <c r="T351" s="79"/>
      <c r="U351" s="79"/>
      <c r="V351" s="79"/>
      <c r="W351" s="79"/>
      <c r="X351" s="79"/>
      <c r="Y351" s="79"/>
      <c r="Z351" s="79"/>
      <c r="AA351" s="79"/>
      <c r="AB351" s="79"/>
      <c r="AC351" s="79"/>
      <c r="AD351" s="79"/>
      <c r="AE351" s="79"/>
      <c r="AF351" s="79"/>
    </row>
    <row r="352" spans="1:32" ht="15" customHeight="1" x14ac:dyDescent="0.25">
      <c r="B352" s="172">
        <f>+B351+0.01</f>
        <v>8.02</v>
      </c>
      <c r="C352" s="172"/>
      <c r="D352" s="458" t="s">
        <v>541</v>
      </c>
      <c r="E352" s="458"/>
      <c r="F352" s="458"/>
      <c r="G352" s="458"/>
      <c r="H352" s="458"/>
      <c r="I352" s="458"/>
      <c r="J352" s="458"/>
      <c r="K352" s="458"/>
      <c r="L352" s="458"/>
      <c r="M352" s="458"/>
      <c r="N352" s="458"/>
      <c r="O352" s="458"/>
      <c r="P352" s="458"/>
      <c r="Q352" s="458"/>
      <c r="R352" s="458"/>
      <c r="S352" s="458"/>
      <c r="T352" s="458"/>
      <c r="U352" s="458"/>
      <c r="V352" s="79"/>
      <c r="W352" s="79"/>
      <c r="X352" s="79"/>
      <c r="Y352" s="79"/>
      <c r="Z352" s="79"/>
      <c r="AA352" s="79"/>
      <c r="AB352" s="79"/>
      <c r="AC352" s="79"/>
      <c r="AD352" s="79"/>
      <c r="AE352" s="79"/>
      <c r="AF352" s="79"/>
    </row>
    <row r="353" spans="2:32" x14ac:dyDescent="0.25">
      <c r="B353" s="172">
        <f>+B352+0.01</f>
        <v>8.0299999999999994</v>
      </c>
      <c r="C353" s="172"/>
      <c r="D353" s="454" t="s">
        <v>542</v>
      </c>
      <c r="E353" s="454"/>
      <c r="F353" s="454"/>
      <c r="G353" s="454"/>
      <c r="H353" s="454"/>
      <c r="I353" s="454"/>
      <c r="J353" s="454"/>
      <c r="K353" s="454"/>
      <c r="L353" s="454"/>
      <c r="M353" s="454"/>
      <c r="N353" s="454"/>
      <c r="O353" s="454"/>
      <c r="P353" s="454"/>
      <c r="Q353" s="454"/>
      <c r="R353" s="454"/>
      <c r="S353" s="454"/>
      <c r="T353" s="454"/>
      <c r="U353" s="454"/>
      <c r="V353" s="454"/>
      <c r="W353" s="454"/>
      <c r="X353" s="454"/>
      <c r="Y353" s="454"/>
      <c r="Z353" s="454"/>
      <c r="AA353" s="454"/>
      <c r="AB353" s="454"/>
      <c r="AC353" s="454"/>
      <c r="AD353" s="454"/>
      <c r="AE353" s="454"/>
      <c r="AF353" s="79"/>
    </row>
    <row r="354" spans="2:32" ht="12.75" customHeight="1" x14ac:dyDescent="0.25">
      <c r="B354" s="172">
        <f>+B353+0.01</f>
        <v>8.0399999999999991</v>
      </c>
      <c r="C354" s="172"/>
      <c r="D354" s="455" t="s">
        <v>543</v>
      </c>
      <c r="E354" s="455"/>
      <c r="F354" s="455"/>
      <c r="G354" s="455"/>
      <c r="H354" s="455"/>
      <c r="I354" s="455"/>
      <c r="J354" s="455"/>
      <c r="K354" s="455"/>
      <c r="L354" s="455"/>
      <c r="M354" s="455"/>
      <c r="N354" s="455"/>
      <c r="O354" s="455"/>
      <c r="P354" s="455"/>
      <c r="Q354" s="455"/>
      <c r="R354" s="455"/>
      <c r="S354" s="455"/>
      <c r="T354" s="455"/>
      <c r="U354" s="455"/>
      <c r="V354" s="455"/>
      <c r="W354" s="455"/>
      <c r="X354" s="455"/>
      <c r="Y354" s="455"/>
      <c r="Z354" s="455"/>
      <c r="AA354" s="455"/>
      <c r="AB354" s="455"/>
      <c r="AC354" s="455"/>
      <c r="AD354" s="455"/>
      <c r="AE354" s="455"/>
      <c r="AF354" s="455"/>
    </row>
    <row r="355" spans="2:32" ht="12.75" customHeight="1" x14ac:dyDescent="0.25">
      <c r="B355" s="172"/>
      <c r="C355" s="172"/>
      <c r="D355" s="455"/>
      <c r="E355" s="455"/>
      <c r="F355" s="455"/>
      <c r="G355" s="455"/>
      <c r="H355" s="455"/>
      <c r="I355" s="455"/>
      <c r="J355" s="455"/>
      <c r="K355" s="455"/>
      <c r="L355" s="455"/>
      <c r="M355" s="455"/>
      <c r="N355" s="455"/>
      <c r="O355" s="455"/>
      <c r="P355" s="455"/>
      <c r="Q355" s="455"/>
      <c r="R355" s="455"/>
      <c r="S355" s="455"/>
      <c r="T355" s="455"/>
      <c r="U355" s="455"/>
      <c r="V355" s="455"/>
      <c r="W355" s="455"/>
      <c r="X355" s="455"/>
      <c r="Y355" s="455"/>
      <c r="Z355" s="455"/>
      <c r="AA355" s="455"/>
      <c r="AB355" s="455"/>
      <c r="AC355" s="455"/>
      <c r="AD355" s="455"/>
      <c r="AE355" s="455"/>
      <c r="AF355" s="455"/>
    </row>
    <row r="356" spans="2:32" ht="14.25" customHeight="1" x14ac:dyDescent="0.25">
      <c r="B356" s="172">
        <f>+B354+0.01</f>
        <v>8.0499999999999989</v>
      </c>
      <c r="C356" s="172"/>
      <c r="D356" s="453" t="s">
        <v>544</v>
      </c>
      <c r="E356" s="453"/>
      <c r="F356" s="453"/>
      <c r="G356" s="453"/>
      <c r="H356" s="453"/>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row>
    <row r="357" spans="2:32" ht="14.25" customHeight="1" x14ac:dyDescent="0.25">
      <c r="B357" s="172"/>
      <c r="C357" s="172"/>
      <c r="D357" s="453"/>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row>
    <row r="358" spans="2:32" ht="14.25" customHeight="1" x14ac:dyDescent="0.25">
      <c r="B358" s="172"/>
      <c r="C358" s="172"/>
      <c r="D358" s="453"/>
      <c r="E358" s="453"/>
      <c r="F358" s="453"/>
      <c r="G358" s="453"/>
      <c r="H358" s="453"/>
      <c r="I358" s="453"/>
      <c r="J358" s="453"/>
      <c r="K358" s="453"/>
      <c r="L358" s="453"/>
      <c r="M358" s="453"/>
      <c r="N358" s="453"/>
      <c r="O358" s="453"/>
      <c r="P358" s="453"/>
      <c r="Q358" s="453"/>
      <c r="R358" s="453"/>
      <c r="S358" s="453"/>
      <c r="T358" s="453"/>
      <c r="U358" s="453"/>
      <c r="V358" s="453"/>
      <c r="W358" s="453"/>
      <c r="X358" s="453"/>
      <c r="Y358" s="453"/>
      <c r="Z358" s="453"/>
      <c r="AA358" s="453"/>
      <c r="AB358" s="453"/>
      <c r="AC358" s="453"/>
      <c r="AD358" s="453"/>
      <c r="AE358" s="453"/>
      <c r="AF358" s="453"/>
    </row>
    <row r="359" spans="2:32" ht="14.25" customHeight="1" x14ac:dyDescent="0.25">
      <c r="B359" s="172"/>
      <c r="C359" s="172"/>
      <c r="D359" s="453"/>
      <c r="E359" s="453"/>
      <c r="F359" s="453"/>
      <c r="G359" s="453"/>
      <c r="H359" s="453"/>
      <c r="I359" s="453"/>
      <c r="J359" s="453"/>
      <c r="K359" s="453"/>
      <c r="L359" s="453"/>
      <c r="M359" s="453"/>
      <c r="N359" s="453"/>
      <c r="O359" s="453"/>
      <c r="P359" s="453"/>
      <c r="Q359" s="453"/>
      <c r="R359" s="453"/>
      <c r="S359" s="453"/>
      <c r="T359" s="453"/>
      <c r="U359" s="453"/>
      <c r="V359" s="453"/>
      <c r="W359" s="453"/>
      <c r="X359" s="453"/>
      <c r="Y359" s="453"/>
      <c r="Z359" s="453"/>
      <c r="AA359" s="453"/>
      <c r="AB359" s="453"/>
      <c r="AC359" s="453"/>
      <c r="AD359" s="453"/>
      <c r="AE359" s="453"/>
      <c r="AF359" s="453"/>
    </row>
    <row r="360" spans="2:32" ht="14.25" customHeight="1" x14ac:dyDescent="0.25">
      <c r="B360" s="172"/>
      <c r="C360" s="172"/>
      <c r="D360" s="453"/>
      <c r="E360" s="453"/>
      <c r="F360" s="453"/>
      <c r="G360" s="453"/>
      <c r="H360" s="453"/>
      <c r="I360" s="453"/>
      <c r="J360" s="453"/>
      <c r="K360" s="453"/>
      <c r="L360" s="453"/>
      <c r="M360" s="453"/>
      <c r="N360" s="453"/>
      <c r="O360" s="453"/>
      <c r="P360" s="453"/>
      <c r="Q360" s="453"/>
      <c r="R360" s="453"/>
      <c r="S360" s="453"/>
      <c r="T360" s="453"/>
      <c r="U360" s="453"/>
      <c r="V360" s="453"/>
      <c r="W360" s="453"/>
      <c r="X360" s="453"/>
      <c r="Y360" s="453"/>
      <c r="Z360" s="453"/>
      <c r="AA360" s="453"/>
      <c r="AB360" s="453"/>
      <c r="AC360" s="453"/>
      <c r="AD360" s="453"/>
      <c r="AE360" s="453"/>
      <c r="AF360" s="453"/>
    </row>
    <row r="361" spans="2:32" ht="14.25" customHeight="1" x14ac:dyDescent="0.25">
      <c r="B361" s="172"/>
      <c r="C361" s="172"/>
      <c r="D361" s="453"/>
      <c r="E361" s="453"/>
      <c r="F361" s="453"/>
      <c r="G361" s="453"/>
      <c r="H361" s="453"/>
      <c r="I361" s="453"/>
      <c r="J361" s="453"/>
      <c r="K361" s="453"/>
      <c r="L361" s="453"/>
      <c r="M361" s="453"/>
      <c r="N361" s="453"/>
      <c r="O361" s="453"/>
      <c r="P361" s="453"/>
      <c r="Q361" s="453"/>
      <c r="R361" s="453"/>
      <c r="S361" s="453"/>
      <c r="T361" s="453"/>
      <c r="U361" s="453"/>
      <c r="V361" s="453"/>
      <c r="W361" s="453"/>
      <c r="X361" s="453"/>
      <c r="Y361" s="453"/>
      <c r="Z361" s="453"/>
      <c r="AA361" s="453"/>
      <c r="AB361" s="453"/>
      <c r="AC361" s="453"/>
      <c r="AD361" s="453"/>
      <c r="AE361" s="453"/>
      <c r="AF361" s="453"/>
    </row>
    <row r="362" spans="2:32" ht="14.25" customHeight="1" x14ac:dyDescent="0.25">
      <c r="B362" s="172"/>
      <c r="C362" s="172"/>
      <c r="D362" s="453"/>
      <c r="E362" s="453"/>
      <c r="F362" s="453"/>
      <c r="G362" s="453"/>
      <c r="H362" s="453"/>
      <c r="I362" s="453"/>
      <c r="J362" s="453"/>
      <c r="K362" s="453"/>
      <c r="L362" s="453"/>
      <c r="M362" s="453"/>
      <c r="N362" s="453"/>
      <c r="O362" s="453"/>
      <c r="P362" s="453"/>
      <c r="Q362" s="453"/>
      <c r="R362" s="453"/>
      <c r="S362" s="453"/>
      <c r="T362" s="453"/>
      <c r="U362" s="453"/>
      <c r="V362" s="453"/>
      <c r="W362" s="453"/>
      <c r="X362" s="453"/>
      <c r="Y362" s="453"/>
      <c r="Z362" s="453"/>
      <c r="AA362" s="453"/>
      <c r="AB362" s="453"/>
      <c r="AC362" s="453"/>
      <c r="AD362" s="453"/>
      <c r="AE362" s="453"/>
      <c r="AF362" s="453"/>
    </row>
    <row r="363" spans="2:32" ht="12.75" customHeight="1" x14ac:dyDescent="0.25">
      <c r="B363" s="172">
        <f>+B356+0.01</f>
        <v>8.0599999999999987</v>
      </c>
      <c r="C363" s="172"/>
      <c r="D363" s="453" t="s">
        <v>545</v>
      </c>
      <c r="E363" s="453"/>
      <c r="F363" s="453"/>
      <c r="G363" s="453"/>
      <c r="H363" s="453"/>
      <c r="I363" s="453"/>
      <c r="J363" s="453"/>
      <c r="K363" s="453"/>
      <c r="L363" s="453"/>
      <c r="M363" s="453"/>
      <c r="N363" s="453"/>
      <c r="O363" s="453"/>
      <c r="P363" s="453"/>
      <c r="Q363" s="453"/>
      <c r="R363" s="453"/>
      <c r="S363" s="453"/>
      <c r="T363" s="453"/>
      <c r="U363" s="453"/>
      <c r="V363" s="453"/>
      <c r="W363" s="453"/>
      <c r="X363" s="453"/>
      <c r="Y363" s="453"/>
      <c r="Z363" s="453"/>
      <c r="AA363" s="453"/>
      <c r="AB363" s="453"/>
      <c r="AC363" s="453"/>
      <c r="AD363" s="453"/>
      <c r="AE363" s="453"/>
      <c r="AF363" s="453"/>
    </row>
    <row r="364" spans="2:32" ht="12.75" customHeight="1" x14ac:dyDescent="0.25">
      <c r="B364" s="172"/>
      <c r="C364" s="172"/>
      <c r="D364" s="453"/>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453"/>
      <c r="AE364" s="453"/>
      <c r="AF364" s="453"/>
    </row>
    <row r="365" spans="2:32" ht="12.75" customHeight="1" x14ac:dyDescent="0.25">
      <c r="B365" s="172"/>
      <c r="C365" s="172"/>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453"/>
      <c r="AE365" s="453"/>
      <c r="AF365" s="453"/>
    </row>
    <row r="366" spans="2:32" ht="12.75" customHeight="1" x14ac:dyDescent="0.25">
      <c r="B366" s="172">
        <f>+B363+0.01</f>
        <v>8.0699999999999985</v>
      </c>
      <c r="C366" s="172"/>
      <c r="D366" s="453" t="s">
        <v>546</v>
      </c>
      <c r="E366" s="453"/>
      <c r="F366" s="453"/>
      <c r="G366" s="453"/>
      <c r="H366" s="453"/>
      <c r="I366" s="453"/>
      <c r="J366" s="453"/>
      <c r="K366" s="453"/>
      <c r="L366" s="453"/>
      <c r="M366" s="453"/>
      <c r="N366" s="453"/>
      <c r="O366" s="453"/>
      <c r="P366" s="453"/>
      <c r="Q366" s="453"/>
      <c r="R366" s="453"/>
      <c r="S366" s="453"/>
      <c r="T366" s="453"/>
      <c r="U366" s="453"/>
      <c r="V366" s="453"/>
      <c r="W366" s="453"/>
      <c r="X366" s="453"/>
      <c r="Y366" s="453"/>
      <c r="Z366" s="453"/>
      <c r="AA366" s="453"/>
      <c r="AB366" s="453"/>
      <c r="AC366" s="453"/>
      <c r="AD366" s="453"/>
      <c r="AE366" s="453"/>
      <c r="AF366" s="453"/>
    </row>
    <row r="367" spans="2:32" ht="12.75" customHeight="1" x14ac:dyDescent="0.25">
      <c r="B367" s="172"/>
      <c r="C367" s="172"/>
      <c r="D367" s="453"/>
      <c r="E367" s="453"/>
      <c r="F367" s="453"/>
      <c r="G367" s="453"/>
      <c r="H367" s="453"/>
      <c r="I367" s="453"/>
      <c r="J367" s="453"/>
      <c r="K367" s="453"/>
      <c r="L367" s="453"/>
      <c r="M367" s="453"/>
      <c r="N367" s="453"/>
      <c r="O367" s="453"/>
      <c r="P367" s="453"/>
      <c r="Q367" s="453"/>
      <c r="R367" s="453"/>
      <c r="S367" s="453"/>
      <c r="T367" s="453"/>
      <c r="U367" s="453"/>
      <c r="V367" s="453"/>
      <c r="W367" s="453"/>
      <c r="X367" s="453"/>
      <c r="Y367" s="453"/>
      <c r="Z367" s="453"/>
      <c r="AA367" s="453"/>
      <c r="AB367" s="453"/>
      <c r="AC367" s="453"/>
      <c r="AD367" s="453"/>
      <c r="AE367" s="453"/>
      <c r="AF367" s="453"/>
    </row>
    <row r="368" spans="2:32" ht="12.75" customHeight="1" x14ac:dyDescent="0.25">
      <c r="B368" s="172"/>
      <c r="C368" s="172"/>
      <c r="D368" s="453"/>
      <c r="E368" s="453"/>
      <c r="F368" s="453"/>
      <c r="G368" s="453"/>
      <c r="H368" s="453"/>
      <c r="I368" s="453"/>
      <c r="J368" s="453"/>
      <c r="K368" s="453"/>
      <c r="L368" s="453"/>
      <c r="M368" s="453"/>
      <c r="N368" s="453"/>
      <c r="O368" s="453"/>
      <c r="P368" s="453"/>
      <c r="Q368" s="453"/>
      <c r="R368" s="453"/>
      <c r="S368" s="453"/>
      <c r="T368" s="453"/>
      <c r="U368" s="453"/>
      <c r="V368" s="453"/>
      <c r="W368" s="453"/>
      <c r="X368" s="453"/>
      <c r="Y368" s="453"/>
      <c r="Z368" s="453"/>
      <c r="AA368" s="453"/>
      <c r="AB368" s="453"/>
      <c r="AC368" s="453"/>
      <c r="AD368" s="453"/>
      <c r="AE368" s="453"/>
      <c r="AF368" s="453"/>
    </row>
    <row r="369" spans="1:32" x14ac:dyDescent="0.25">
      <c r="B369" s="172">
        <f>+B366+0.01</f>
        <v>8.0799999999999983</v>
      </c>
      <c r="C369" s="172"/>
      <c r="D369" s="453" t="s">
        <v>547</v>
      </c>
      <c r="E369" s="453"/>
      <c r="F369" s="453"/>
      <c r="G369" s="453"/>
      <c r="H369" s="453"/>
      <c r="I369" s="453"/>
      <c r="J369" s="453"/>
      <c r="K369" s="453"/>
      <c r="L369" s="453"/>
      <c r="M369" s="453"/>
      <c r="N369" s="453"/>
      <c r="O369" s="453"/>
      <c r="P369" s="453"/>
      <c r="Q369" s="453"/>
      <c r="R369" s="453"/>
      <c r="S369" s="453"/>
      <c r="T369" s="453"/>
      <c r="U369" s="453"/>
      <c r="V369" s="453"/>
      <c r="W369" s="453"/>
      <c r="X369" s="453"/>
      <c r="Y369" s="453"/>
      <c r="Z369" s="453"/>
      <c r="AA369" s="453"/>
      <c r="AB369" s="453"/>
      <c r="AC369" s="453"/>
      <c r="AD369" s="453"/>
      <c r="AE369" s="453"/>
      <c r="AF369" s="453"/>
    </row>
    <row r="370" spans="1:32" x14ac:dyDescent="0.25">
      <c r="B370" s="172"/>
      <c r="C370" s="172"/>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453"/>
      <c r="AE370" s="453"/>
      <c r="AF370" s="453"/>
    </row>
    <row r="371" spans="1:32" ht="3.75" customHeight="1" x14ac:dyDescent="0.25"/>
    <row r="372" spans="1:32" x14ac:dyDescent="0.25">
      <c r="A372" s="58">
        <f>+A349+1</f>
        <v>9</v>
      </c>
      <c r="B372" s="249" t="s">
        <v>550</v>
      </c>
      <c r="C372" s="249"/>
      <c r="D372" s="249"/>
      <c r="E372" s="249"/>
      <c r="F372" s="249"/>
      <c r="G372" s="249"/>
      <c r="H372" s="249"/>
      <c r="I372" s="249"/>
      <c r="J372" s="249"/>
      <c r="K372" s="249"/>
      <c r="L372" s="249"/>
      <c r="M372" s="249"/>
      <c r="N372" s="249"/>
      <c r="O372" s="249"/>
      <c r="P372" s="249"/>
      <c r="Q372" s="1"/>
    </row>
    <row r="373" spans="1:32" ht="15" customHeight="1" x14ac:dyDescent="0.25">
      <c r="B373" s="286" t="s">
        <v>551</v>
      </c>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row>
    <row r="374" spans="1:32" ht="3.75" customHeight="1" x14ac:dyDescent="0.25"/>
    <row r="375" spans="1:32" x14ac:dyDescent="0.25">
      <c r="A375" s="21">
        <f>+A372+1</f>
        <v>10</v>
      </c>
      <c r="B375" s="145" t="s">
        <v>552</v>
      </c>
      <c r="C375" s="145"/>
      <c r="D375" s="145"/>
      <c r="E375" s="145"/>
      <c r="F375" s="145"/>
      <c r="G375" s="145"/>
      <c r="H375" s="145"/>
      <c r="I375" s="145"/>
      <c r="J375" s="145"/>
      <c r="K375" s="145"/>
      <c r="L375" s="145"/>
      <c r="M375" s="145"/>
      <c r="N375" s="145"/>
      <c r="O375" s="145"/>
      <c r="P375" s="145"/>
    </row>
    <row r="376" spans="1:32" x14ac:dyDescent="0.25">
      <c r="B376" s="286" t="s">
        <v>553</v>
      </c>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row>
    <row r="378" spans="1:32" x14ac:dyDescent="0.25">
      <c r="D378" s="295"/>
      <c r="E378" s="295"/>
      <c r="F378" s="295"/>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row>
    <row r="379" spans="1:32" x14ac:dyDescent="0.2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row>
    <row r="380" spans="1:32" x14ac:dyDescent="0.2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row>
    <row r="381" spans="1:32" ht="7.5" customHeight="1" x14ac:dyDescent="0.25">
      <c r="D381" s="140" t="s">
        <v>291</v>
      </c>
      <c r="E381" s="140"/>
      <c r="F381" s="140"/>
      <c r="G381" s="140"/>
      <c r="H381" s="140"/>
      <c r="I381" s="140"/>
      <c r="J381" s="140"/>
      <c r="K381" s="140"/>
      <c r="L381" s="140" t="s">
        <v>4</v>
      </c>
      <c r="M381" s="140"/>
      <c r="N381" s="140"/>
      <c r="O381" s="140"/>
      <c r="P381" s="140"/>
      <c r="Q381" s="140"/>
      <c r="R381" s="140"/>
      <c r="S381" s="140"/>
      <c r="T381" s="140"/>
      <c r="U381" s="140" t="s">
        <v>418</v>
      </c>
      <c r="V381" s="140"/>
      <c r="W381" s="140"/>
      <c r="X381" s="140"/>
      <c r="Y381" s="140"/>
      <c r="Z381" s="140"/>
      <c r="AA381" s="140"/>
      <c r="AB381" s="140"/>
      <c r="AC381" s="140"/>
    </row>
  </sheetData>
  <sheetProtection algorithmName="SHA-512" hashValue="uFLsOMWE/i3zzCOYh44cnPLpHH/94yVOgZXWTHDTQAiF0nVHgjJkKjAaGrJl3paQG8NU8V/t5VVlm21F0pxMfQ==" saltValue="cQx/Z2ZiLNptQyM3e7Ny9Q==" spinCount="100000" sheet="1" objects="1" scenarios="1"/>
  <mergeCells count="492">
    <mergeCell ref="D381:K381"/>
    <mergeCell ref="L381:T381"/>
    <mergeCell ref="U381:AC381"/>
    <mergeCell ref="B285:AF285"/>
    <mergeCell ref="D287:AC287"/>
    <mergeCell ref="B289:AF292"/>
    <mergeCell ref="B294:H294"/>
    <mergeCell ref="B295:K295"/>
    <mergeCell ref="B296:C296"/>
    <mergeCell ref="D296:S296"/>
    <mergeCell ref="B297:C297"/>
    <mergeCell ref="D297:S297"/>
    <mergeCell ref="B312:P312"/>
    <mergeCell ref="I313:U313"/>
    <mergeCell ref="I314:U314"/>
    <mergeCell ref="B313:C315"/>
    <mergeCell ref="D313:H315"/>
    <mergeCell ref="I315:U315"/>
    <mergeCell ref="B316:C317"/>
    <mergeCell ref="D316:H317"/>
    <mergeCell ref="I316:U316"/>
    <mergeCell ref="I317:U317"/>
    <mergeCell ref="B319:U319"/>
    <mergeCell ref="B320:C327"/>
    <mergeCell ref="C5:AD5"/>
    <mergeCell ref="B7:K7"/>
    <mergeCell ref="K8:U8"/>
    <mergeCell ref="V8:AF8"/>
    <mergeCell ref="B9:C9"/>
    <mergeCell ref="D9:J9"/>
    <mergeCell ref="K9:U9"/>
    <mergeCell ref="V9:AF9"/>
    <mergeCell ref="B12:C12"/>
    <mergeCell ref="D12:J12"/>
    <mergeCell ref="K12:U12"/>
    <mergeCell ref="V12:AF12"/>
    <mergeCell ref="B13:C13"/>
    <mergeCell ref="D13:J13"/>
    <mergeCell ref="K13:U13"/>
    <mergeCell ref="V13:AF13"/>
    <mergeCell ref="B10:C10"/>
    <mergeCell ref="D10:J10"/>
    <mergeCell ref="K10:U10"/>
    <mergeCell ref="V10:AF10"/>
    <mergeCell ref="B11:C11"/>
    <mergeCell ref="D11:J11"/>
    <mergeCell ref="K11:U11"/>
    <mergeCell ref="V11:AF11"/>
    <mergeCell ref="K16:U16"/>
    <mergeCell ref="V16:AF16"/>
    <mergeCell ref="B17:C17"/>
    <mergeCell ref="D17:J17"/>
    <mergeCell ref="K17:U17"/>
    <mergeCell ref="V17:AF17"/>
    <mergeCell ref="B14:C14"/>
    <mergeCell ref="D14:J14"/>
    <mergeCell ref="K14:U14"/>
    <mergeCell ref="V14:AF14"/>
    <mergeCell ref="B15:C15"/>
    <mergeCell ref="D15:J15"/>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E25:I25"/>
    <mergeCell ref="K25:U25"/>
    <mergeCell ref="V25:AF25"/>
    <mergeCell ref="E22:I22"/>
    <mergeCell ref="K22:U22"/>
    <mergeCell ref="V22:AF22"/>
    <mergeCell ref="D23:J24"/>
    <mergeCell ref="K24:AC24"/>
    <mergeCell ref="AD24:AE24"/>
    <mergeCell ref="K23:AC23"/>
    <mergeCell ref="AD23:AE23"/>
    <mergeCell ref="E26:I26"/>
    <mergeCell ref="K26:U26"/>
    <mergeCell ref="V26:AF26"/>
    <mergeCell ref="E27:I27"/>
    <mergeCell ref="K27:U27"/>
    <mergeCell ref="V27:AF27"/>
    <mergeCell ref="E28:I28"/>
    <mergeCell ref="K28:U28"/>
    <mergeCell ref="V28:AF28"/>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41:I41"/>
    <mergeCell ref="K41:U41"/>
    <mergeCell ref="V41:AF41"/>
    <mergeCell ref="E42:I42"/>
    <mergeCell ref="K42:U42"/>
    <mergeCell ref="V42:AF42"/>
    <mergeCell ref="B43:C43"/>
    <mergeCell ref="D43:J45"/>
    <mergeCell ref="K43:U45"/>
    <mergeCell ref="V43:AF45"/>
    <mergeCell ref="E40:I40"/>
    <mergeCell ref="K40:U40"/>
    <mergeCell ref="V40:AF40"/>
    <mergeCell ref="K38:U38"/>
    <mergeCell ref="V38:AF38"/>
    <mergeCell ref="E39:I39"/>
    <mergeCell ref="K39:U39"/>
    <mergeCell ref="V39:AF39"/>
    <mergeCell ref="B38:C38"/>
    <mergeCell ref="D38:J38"/>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AA62:AF63"/>
    <mergeCell ref="G59:K60"/>
    <mergeCell ref="L59:P60"/>
    <mergeCell ref="Q59:U60"/>
    <mergeCell ref="V59:Z60"/>
    <mergeCell ref="AA59:AF60"/>
    <mergeCell ref="G61:K61"/>
    <mergeCell ref="L61:P61"/>
    <mergeCell ref="Q61:U61"/>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81:AF82"/>
    <mergeCell ref="G83:P84"/>
    <mergeCell ref="Q83:U84"/>
    <mergeCell ref="V83:Z84"/>
    <mergeCell ref="AA83:AF84"/>
    <mergeCell ref="V92:Z92"/>
    <mergeCell ref="AA92:AF92"/>
    <mergeCell ref="H93:U93"/>
    <mergeCell ref="V93:Z93"/>
    <mergeCell ref="AA93:AF93"/>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B111:K111"/>
    <mergeCell ref="B113:AE113"/>
    <mergeCell ref="Z102:AE103"/>
    <mergeCell ref="D104:K105"/>
    <mergeCell ref="L104:S105"/>
    <mergeCell ref="T104:Y105"/>
    <mergeCell ref="Z104:AE105"/>
    <mergeCell ref="D106:K107"/>
    <mergeCell ref="L106:S107"/>
    <mergeCell ref="T106:Y107"/>
    <mergeCell ref="Z106:AE107"/>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E153:AF153"/>
    <mergeCell ref="A155:J155"/>
    <mergeCell ref="B157:AF163"/>
    <mergeCell ref="B165:AF167"/>
    <mergeCell ref="B169:AF169"/>
    <mergeCell ref="D171:AC171"/>
    <mergeCell ref="B173:AF176"/>
    <mergeCell ref="B178:H178"/>
    <mergeCell ref="B180:C180"/>
    <mergeCell ref="D180:S180"/>
    <mergeCell ref="B181:C181"/>
    <mergeCell ref="B179:K179"/>
    <mergeCell ref="D181:S181"/>
    <mergeCell ref="B182:C182"/>
    <mergeCell ref="D182:AB182"/>
    <mergeCell ref="B184:J184"/>
    <mergeCell ref="B185:AF186"/>
    <mergeCell ref="B187:C188"/>
    <mergeCell ref="D187:AF188"/>
    <mergeCell ref="I197:U197"/>
    <mergeCell ref="I198:U198"/>
    <mergeCell ref="I199:U199"/>
    <mergeCell ref="I200:U200"/>
    <mergeCell ref="B189:C194"/>
    <mergeCell ref="D189:AF194"/>
    <mergeCell ref="B196:P196"/>
    <mergeCell ref="B197:C199"/>
    <mergeCell ref="D197:H199"/>
    <mergeCell ref="B200:C201"/>
    <mergeCell ref="D200:H201"/>
    <mergeCell ref="I201:U201"/>
    <mergeCell ref="B203:U203"/>
    <mergeCell ref="B204:C211"/>
    <mergeCell ref="D204:AF211"/>
    <mergeCell ref="B212:C213"/>
    <mergeCell ref="D212:AF213"/>
    <mergeCell ref="B215:U215"/>
    <mergeCell ref="B216:Z216"/>
    <mergeCell ref="B217:C218"/>
    <mergeCell ref="D217:AF218"/>
    <mergeCell ref="B219:C221"/>
    <mergeCell ref="D219:AF221"/>
    <mergeCell ref="B223:O223"/>
    <mergeCell ref="B224:AF225"/>
    <mergeCell ref="B227:Q227"/>
    <mergeCell ref="B228:AF231"/>
    <mergeCell ref="B233:O233"/>
    <mergeCell ref="B234:Z234"/>
    <mergeCell ref="B235:C235"/>
    <mergeCell ref="B236:C236"/>
    <mergeCell ref="D235:R235"/>
    <mergeCell ref="D236:U236"/>
    <mergeCell ref="B237:C237"/>
    <mergeCell ref="D237:AE237"/>
    <mergeCell ref="B238:C239"/>
    <mergeCell ref="D238:AF239"/>
    <mergeCell ref="B240:C246"/>
    <mergeCell ref="D240:AF246"/>
    <mergeCell ref="B247:C249"/>
    <mergeCell ref="D247:AF249"/>
    <mergeCell ref="B250:C252"/>
    <mergeCell ref="D250:AF252"/>
    <mergeCell ref="B253:C254"/>
    <mergeCell ref="D253:AF254"/>
    <mergeCell ref="B256:P256"/>
    <mergeCell ref="B257:AA257"/>
    <mergeCell ref="B259:P259"/>
    <mergeCell ref="B260:AA260"/>
    <mergeCell ref="D262:K264"/>
    <mergeCell ref="L262:T264"/>
    <mergeCell ref="U262:AC264"/>
    <mergeCell ref="D265:K265"/>
    <mergeCell ref="L265:T265"/>
    <mergeCell ref="U265:AC265"/>
    <mergeCell ref="E269:AF269"/>
    <mergeCell ref="A271:J271"/>
    <mergeCell ref="B273:AF279"/>
    <mergeCell ref="B281:AF283"/>
    <mergeCell ref="B298:C298"/>
    <mergeCell ref="D298:AB298"/>
    <mergeCell ref="B300:J300"/>
    <mergeCell ref="B301:AF302"/>
    <mergeCell ref="B303:C304"/>
    <mergeCell ref="D303:AF304"/>
    <mergeCell ref="B305:C310"/>
    <mergeCell ref="D305:AF310"/>
    <mergeCell ref="D320:AF327"/>
    <mergeCell ref="B328:C329"/>
    <mergeCell ref="D328:AF329"/>
    <mergeCell ref="B331:U331"/>
    <mergeCell ref="B332:Z332"/>
    <mergeCell ref="B333:C334"/>
    <mergeCell ref="D333:AF334"/>
    <mergeCell ref="B335:C337"/>
    <mergeCell ref="D335:AF337"/>
    <mergeCell ref="B339:O339"/>
    <mergeCell ref="B340:AF341"/>
    <mergeCell ref="B343:Q343"/>
    <mergeCell ref="B344:AF347"/>
    <mergeCell ref="B349:O349"/>
    <mergeCell ref="B350:Z350"/>
    <mergeCell ref="B363:C365"/>
    <mergeCell ref="D363:AF365"/>
    <mergeCell ref="B351:C351"/>
    <mergeCell ref="D351:R351"/>
    <mergeCell ref="B352:C352"/>
    <mergeCell ref="D352:U352"/>
    <mergeCell ref="B353:C353"/>
    <mergeCell ref="D353:AE353"/>
    <mergeCell ref="B354:C355"/>
    <mergeCell ref="D354:AF355"/>
    <mergeCell ref="B356:C362"/>
    <mergeCell ref="D356:AF362"/>
    <mergeCell ref="B366:C368"/>
    <mergeCell ref="D366:AF368"/>
    <mergeCell ref="B372:P372"/>
    <mergeCell ref="B373:AA373"/>
    <mergeCell ref="B369:C370"/>
    <mergeCell ref="D369:AF370"/>
    <mergeCell ref="B375:P375"/>
    <mergeCell ref="B376:AA376"/>
    <mergeCell ref="D378:K380"/>
    <mergeCell ref="L378:T380"/>
    <mergeCell ref="U378:AC380"/>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&amp;L&amp;10
&amp;G
&amp;"-,Pogrubiony"&amp;UFormularz F9.2-S+; Kwestionariusz osobisty Poręczyciela i Małżonka; wyd. 2 z dn. 01.01.2024&amp;"-,Standardowy"&amp;U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AF84"/>
  <sheetViews>
    <sheetView view="pageLayout" zoomScale="175" zoomScaleNormal="100" zoomScalePageLayoutView="175" workbookViewId="0">
      <selection activeCell="I8" sqref="I8:AF9"/>
    </sheetView>
  </sheetViews>
  <sheetFormatPr defaultColWidth="2.7109375" defaultRowHeight="15" x14ac:dyDescent="0.25"/>
  <sheetData>
    <row r="1" spans="1:32" x14ac:dyDescent="0.25">
      <c r="E1" s="144" t="s">
        <v>597</v>
      </c>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3.75" customHeight="1" x14ac:dyDescent="0.25"/>
    <row r="3" spans="1:32" x14ac:dyDescent="0.25">
      <c r="B3" s="651" t="s">
        <v>325</v>
      </c>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row>
    <row r="4" spans="1:32" ht="5.25" customHeight="1" x14ac:dyDescent="0.25"/>
    <row r="5" spans="1:32" x14ac:dyDescent="0.25">
      <c r="A5" s="41">
        <v>1</v>
      </c>
      <c r="B5" s="145" t="s">
        <v>283</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row>
    <row r="6" spans="1:32" ht="5.25" customHeight="1" x14ac:dyDescent="0.25"/>
    <row r="7" spans="1:32" x14ac:dyDescent="0.25">
      <c r="B7" s="652" t="s">
        <v>284</v>
      </c>
      <c r="C7" s="652"/>
      <c r="D7" s="652"/>
      <c r="E7" s="652"/>
      <c r="F7" s="652"/>
      <c r="G7" s="652"/>
      <c r="H7" s="652"/>
      <c r="I7" s="652"/>
      <c r="J7" s="652"/>
      <c r="K7" s="652"/>
      <c r="L7" s="652"/>
      <c r="M7" s="652"/>
      <c r="N7" s="652"/>
      <c r="O7" s="652"/>
      <c r="P7" s="652"/>
      <c r="Q7" s="652"/>
    </row>
    <row r="8" spans="1:32" x14ac:dyDescent="0.25">
      <c r="C8" s="173" t="s">
        <v>105</v>
      </c>
      <c r="D8" s="173"/>
      <c r="E8" s="173"/>
      <c r="F8" s="173"/>
      <c r="G8" s="173"/>
      <c r="H8" s="173"/>
      <c r="I8" s="286" t="str">
        <f>IF('03. Formularz Wniosku '!J16="","",'03. Formularz Wniosku '!J16)</f>
        <v/>
      </c>
      <c r="J8" s="286"/>
      <c r="K8" s="286"/>
      <c r="L8" s="286"/>
      <c r="M8" s="286"/>
      <c r="N8" s="286"/>
      <c r="O8" s="286"/>
      <c r="P8" s="286"/>
      <c r="Q8" s="286"/>
      <c r="R8" s="286"/>
      <c r="S8" s="286"/>
      <c r="T8" s="286"/>
      <c r="U8" s="286"/>
      <c r="V8" s="286"/>
      <c r="W8" s="286"/>
      <c r="X8" s="286"/>
      <c r="Y8" s="286"/>
      <c r="Z8" s="286"/>
      <c r="AA8" s="286"/>
      <c r="AB8" s="286"/>
      <c r="AC8" s="286"/>
      <c r="AD8" s="286"/>
      <c r="AE8" s="286"/>
      <c r="AF8" s="286"/>
    </row>
    <row r="9" spans="1:32" x14ac:dyDescent="0.25">
      <c r="C9" s="42"/>
      <c r="D9" s="42"/>
      <c r="E9" s="42"/>
      <c r="F9" s="42"/>
      <c r="G9" s="42"/>
      <c r="H9" s="42"/>
      <c r="I9" s="286"/>
      <c r="J9" s="286"/>
      <c r="K9" s="286"/>
      <c r="L9" s="286"/>
      <c r="M9" s="286"/>
      <c r="N9" s="286"/>
      <c r="O9" s="286"/>
      <c r="P9" s="286"/>
      <c r="Q9" s="286"/>
      <c r="R9" s="286"/>
      <c r="S9" s="286"/>
      <c r="T9" s="286"/>
      <c r="U9" s="286"/>
      <c r="V9" s="286"/>
      <c r="W9" s="286"/>
      <c r="X9" s="286"/>
      <c r="Y9" s="286"/>
      <c r="Z9" s="286"/>
      <c r="AA9" s="286"/>
      <c r="AB9" s="286"/>
      <c r="AC9" s="286"/>
      <c r="AD9" s="286"/>
      <c r="AE9" s="286"/>
      <c r="AF9" s="286"/>
    </row>
    <row r="10" spans="1:32" x14ac:dyDescent="0.25">
      <c r="C10" s="173" t="s">
        <v>285</v>
      </c>
      <c r="D10" s="173"/>
      <c r="E10" s="173"/>
      <c r="F10" s="173"/>
      <c r="G10" s="173"/>
      <c r="H10" s="173"/>
      <c r="I10" s="654"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54"/>
      <c r="K10" s="654"/>
      <c r="L10" s="654"/>
      <c r="M10" s="654"/>
      <c r="N10" s="654"/>
      <c r="O10" s="654"/>
      <c r="P10" s="654"/>
      <c r="R10" s="207" t="s">
        <v>286</v>
      </c>
      <c r="S10" s="207"/>
      <c r="T10" s="207"/>
      <c r="U10" s="207"/>
      <c r="V10" s="207"/>
      <c r="W10" s="207"/>
      <c r="X10" s="654" t="str">
        <f>'03. Formularz Wniosku '!F59&amp;'03. Formularz Wniosku '!G59&amp;'03. Formularz Wniosku '!H59&amp;'03. Formularz Wniosku '!I59&amp;'03. Formularz Wniosku '!J59&amp;'03. Formularz Wniosku '!K59&amp;'03. Formularz Wniosku '!L59&amp;'03. Formularz Wniosku '!M59&amp;'03. Formularz Wniosku '!N59</f>
        <v/>
      </c>
      <c r="Y10" s="654"/>
      <c r="Z10" s="654"/>
      <c r="AA10" s="654"/>
      <c r="AB10" s="654"/>
      <c r="AC10" s="654"/>
      <c r="AD10" s="654"/>
      <c r="AE10" s="654"/>
    </row>
    <row r="11" spans="1:32" ht="5.25" customHeight="1" x14ac:dyDescent="0.25">
      <c r="A11" s="656"/>
      <c r="B11" s="656"/>
      <c r="C11" s="656"/>
      <c r="D11" s="656"/>
      <c r="E11" s="656"/>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656"/>
      <c r="AD11" s="656"/>
      <c r="AE11" s="656"/>
      <c r="AF11" s="656"/>
    </row>
    <row r="12" spans="1:32" ht="11.25" customHeight="1" x14ac:dyDescent="0.25">
      <c r="B12" s="467" t="s">
        <v>329</v>
      </c>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row>
    <row r="13" spans="1:32" ht="11.25" customHeight="1" x14ac:dyDescent="0.25">
      <c r="B13" s="467"/>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467"/>
      <c r="AE13" s="467"/>
      <c r="AF13" s="467"/>
    </row>
    <row r="14" spans="1:32" ht="11.25" customHeight="1" x14ac:dyDescent="0.25">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row>
    <row r="15" spans="1:32" x14ac:dyDescent="0.25">
      <c r="I15" s="655" t="str">
        <f>+I8</f>
        <v/>
      </c>
      <c r="J15" s="655"/>
      <c r="K15" s="655"/>
      <c r="L15" s="655"/>
      <c r="M15" s="655"/>
      <c r="N15" s="655"/>
      <c r="O15" s="655"/>
      <c r="P15" s="655"/>
      <c r="Q15" s="655"/>
      <c r="R15" s="655"/>
      <c r="S15" s="655"/>
      <c r="T15" s="655"/>
      <c r="U15" s="655"/>
      <c r="V15" s="655"/>
      <c r="W15" s="655"/>
      <c r="X15" s="655"/>
      <c r="Y15" s="655"/>
      <c r="Z15" s="655"/>
      <c r="AA15" s="655"/>
      <c r="AB15" s="655"/>
      <c r="AC15" s="655"/>
      <c r="AD15" s="655"/>
      <c r="AE15" s="655"/>
      <c r="AF15" s="655"/>
    </row>
    <row r="16" spans="1:32" x14ac:dyDescent="0.25">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row>
    <row r="17" spans="2:32" ht="9" customHeight="1" x14ac:dyDescent="0.25">
      <c r="L17" s="140" t="s">
        <v>287</v>
      </c>
      <c r="M17" s="140"/>
      <c r="N17" s="140"/>
      <c r="O17" s="140"/>
      <c r="P17" s="140"/>
      <c r="Q17" s="140"/>
      <c r="R17" s="140"/>
      <c r="S17" s="140"/>
      <c r="T17" s="140"/>
      <c r="U17" s="140"/>
      <c r="V17" s="140"/>
      <c r="W17" s="140"/>
      <c r="X17" s="140"/>
      <c r="Y17" s="140"/>
      <c r="Z17" s="140"/>
      <c r="AA17" s="140"/>
      <c r="AB17" s="140"/>
      <c r="AC17" s="140"/>
    </row>
    <row r="18" spans="2:32" ht="3" customHeight="1" x14ac:dyDescent="0.25"/>
    <row r="19" spans="2:32" ht="15" customHeight="1" x14ac:dyDescent="0.25">
      <c r="B19" s="205" t="s">
        <v>288</v>
      </c>
      <c r="C19" s="205"/>
      <c r="D19" s="205"/>
      <c r="E19" s="205"/>
      <c r="F19" s="205"/>
      <c r="G19" s="205"/>
      <c r="H19" s="229"/>
      <c r="I19" s="145" t="s">
        <v>290</v>
      </c>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row>
    <row r="20" spans="2:32" x14ac:dyDescent="0.2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row>
    <row r="21" spans="2:32" ht="9" customHeight="1" x14ac:dyDescent="0.25">
      <c r="I21" s="35"/>
      <c r="J21" s="653" t="s">
        <v>289</v>
      </c>
      <c r="K21" s="653"/>
      <c r="L21" s="653"/>
      <c r="M21" s="653"/>
      <c r="N21" s="653"/>
      <c r="O21" s="653"/>
      <c r="P21" s="653"/>
      <c r="Q21" s="653"/>
      <c r="R21" s="653"/>
      <c r="S21" s="653"/>
      <c r="T21" s="653"/>
      <c r="U21" s="653"/>
      <c r="V21" s="653"/>
      <c r="W21" s="653"/>
      <c r="X21" s="653"/>
      <c r="Y21" s="653"/>
      <c r="Z21" s="653"/>
      <c r="AA21" s="653"/>
      <c r="AB21" s="653"/>
      <c r="AC21" s="653"/>
      <c r="AD21" s="653"/>
      <c r="AE21" s="653"/>
      <c r="AF21" s="653"/>
    </row>
    <row r="22" spans="2:32" ht="3.75" customHeight="1" x14ac:dyDescent="0.25"/>
    <row r="23" spans="2:32" ht="11.25" customHeight="1" x14ac:dyDescent="0.25">
      <c r="B23" s="467" t="s">
        <v>330</v>
      </c>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67"/>
      <c r="AE23" s="467"/>
      <c r="AF23" s="467"/>
    </row>
    <row r="24" spans="2:32" ht="11.25" customHeight="1" x14ac:dyDescent="0.25">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row>
    <row r="25" spans="2:32" ht="11.25" customHeight="1" x14ac:dyDescent="0.25">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467"/>
      <c r="AE25" s="467"/>
      <c r="AF25" s="467"/>
    </row>
    <row r="26" spans="2:32" ht="3" customHeight="1" x14ac:dyDescent="0.25"/>
    <row r="27" spans="2:32" ht="12.75" customHeight="1" x14ac:dyDescent="0.25">
      <c r="B27" s="657" t="s">
        <v>331</v>
      </c>
      <c r="C27" s="657"/>
      <c r="D27" s="657"/>
      <c r="E27" s="657"/>
      <c r="F27" s="657"/>
      <c r="G27" s="657"/>
      <c r="H27" s="657"/>
      <c r="I27" s="657"/>
      <c r="J27" s="657"/>
      <c r="K27" s="657"/>
      <c r="L27" s="657"/>
      <c r="M27" s="657"/>
      <c r="N27" s="657"/>
      <c r="O27" s="657"/>
      <c r="P27" s="657"/>
      <c r="Q27" s="657"/>
      <c r="R27" s="657"/>
      <c r="S27" s="657"/>
      <c r="T27" s="657"/>
      <c r="U27" s="657"/>
      <c r="V27" s="657"/>
      <c r="W27" s="657"/>
      <c r="X27" s="657"/>
      <c r="Y27" s="657"/>
      <c r="Z27" s="657"/>
      <c r="AA27" s="657"/>
      <c r="AB27" s="657"/>
      <c r="AC27" s="657"/>
      <c r="AD27" s="657"/>
      <c r="AE27" s="657"/>
      <c r="AF27" s="657"/>
    </row>
    <row r="28" spans="2:32" ht="12.75" customHeight="1" x14ac:dyDescent="0.25">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c r="AA28" s="657"/>
      <c r="AB28" s="657"/>
      <c r="AC28" s="657"/>
      <c r="AD28" s="657"/>
      <c r="AE28" s="657"/>
      <c r="AF28" s="657"/>
    </row>
    <row r="29" spans="2:32" ht="3.75" customHeight="1" x14ac:dyDescent="0.25"/>
    <row r="30" spans="2:32" x14ac:dyDescent="0.25">
      <c r="P30" s="295"/>
      <c r="Q30" s="295"/>
      <c r="R30" s="295"/>
      <c r="S30" s="295"/>
      <c r="T30" s="295"/>
      <c r="U30" s="295"/>
      <c r="V30" s="295"/>
      <c r="W30" s="295"/>
      <c r="X30" s="500"/>
      <c r="Y30" s="500"/>
      <c r="Z30" s="500"/>
      <c r="AA30" s="500"/>
      <c r="AB30" s="500"/>
      <c r="AC30" s="500"/>
      <c r="AD30" s="500"/>
      <c r="AE30" s="500"/>
      <c r="AF30" s="500"/>
    </row>
    <row r="31" spans="2:32" x14ac:dyDescent="0.25">
      <c r="P31" s="295"/>
      <c r="Q31" s="295"/>
      <c r="R31" s="295"/>
      <c r="S31" s="295"/>
      <c r="T31" s="295"/>
      <c r="U31" s="295"/>
      <c r="V31" s="295"/>
      <c r="W31" s="295"/>
      <c r="X31" s="500"/>
      <c r="Y31" s="500"/>
      <c r="Z31" s="500"/>
      <c r="AA31" s="500"/>
      <c r="AB31" s="500"/>
      <c r="AC31" s="500"/>
      <c r="AD31" s="500"/>
      <c r="AE31" s="500"/>
      <c r="AF31" s="500"/>
    </row>
    <row r="32" spans="2:32" ht="8.25" customHeight="1" x14ac:dyDescent="0.25">
      <c r="P32" s="140" t="s">
        <v>291</v>
      </c>
      <c r="Q32" s="140"/>
      <c r="R32" s="140"/>
      <c r="S32" s="140"/>
      <c r="T32" s="140"/>
      <c r="U32" s="140"/>
      <c r="V32" s="140"/>
      <c r="W32" s="140"/>
      <c r="X32" s="140" t="s">
        <v>292</v>
      </c>
      <c r="Y32" s="140"/>
      <c r="Z32" s="140"/>
      <c r="AA32" s="140"/>
      <c r="AB32" s="140"/>
      <c r="AC32" s="140"/>
      <c r="AD32" s="140"/>
      <c r="AE32" s="140"/>
      <c r="AF32" s="140"/>
    </row>
    <row r="33" spans="1:32" ht="3.75" customHeight="1" x14ac:dyDescent="0.25"/>
    <row r="34" spans="1:32" ht="13.5" customHeight="1" x14ac:dyDescent="0.25">
      <c r="B34" s="261" t="s">
        <v>332</v>
      </c>
      <c r="C34" s="261"/>
      <c r="D34" s="261"/>
      <c r="E34" s="261"/>
      <c r="F34" s="261"/>
      <c r="G34" s="261"/>
      <c r="H34" s="261"/>
      <c r="I34" s="261"/>
      <c r="J34" s="261"/>
      <c r="K34" s="261"/>
      <c r="L34" s="261"/>
      <c r="M34" s="261"/>
      <c r="N34" s="261"/>
      <c r="O34" s="261"/>
      <c r="P34" s="261"/>
      <c r="Q34" s="261"/>
      <c r="R34" s="261"/>
      <c r="S34" s="261"/>
      <c r="T34" s="261"/>
      <c r="U34" s="261"/>
    </row>
    <row r="35" spans="1:32" ht="13.5" customHeight="1" x14ac:dyDescent="0.25">
      <c r="B35" s="261" t="s">
        <v>333</v>
      </c>
      <c r="C35" s="261"/>
      <c r="D35" s="261"/>
      <c r="E35" s="261"/>
      <c r="F35" s="261"/>
      <c r="G35" s="261"/>
      <c r="H35" s="261"/>
      <c r="I35" s="261"/>
      <c r="J35" s="261"/>
      <c r="K35" s="261"/>
      <c r="L35" s="261"/>
      <c r="M35" s="261"/>
      <c r="N35" s="261"/>
      <c r="O35" s="261"/>
      <c r="P35" s="261"/>
      <c r="Q35" s="261"/>
      <c r="R35" s="261"/>
      <c r="S35" s="261"/>
      <c r="T35" s="261"/>
      <c r="U35" s="261"/>
    </row>
    <row r="36" spans="1:32" ht="3.75" customHeight="1" thickBot="1" x14ac:dyDescent="0.3"/>
    <row r="37" spans="1:32" ht="13.5" customHeight="1" x14ac:dyDescent="0.25">
      <c r="A37" s="658" t="s">
        <v>177</v>
      </c>
      <c r="B37" s="476" t="s">
        <v>334</v>
      </c>
      <c r="C37" s="476"/>
      <c r="D37" s="476"/>
      <c r="E37" s="476"/>
      <c r="F37" s="476"/>
      <c r="G37" s="476"/>
      <c r="H37" s="476"/>
      <c r="I37" s="476"/>
      <c r="J37" s="581" t="s">
        <v>297</v>
      </c>
      <c r="K37" s="581"/>
      <c r="L37" s="581"/>
      <c r="M37" s="581"/>
      <c r="N37" s="581"/>
      <c r="O37" s="581"/>
      <c r="P37" s="581"/>
      <c r="Q37" s="581"/>
      <c r="R37" s="581" t="s">
        <v>294</v>
      </c>
      <c r="S37" s="581"/>
      <c r="T37" s="581"/>
      <c r="U37" s="581"/>
      <c r="V37" s="581"/>
      <c r="W37" s="581" t="s">
        <v>295</v>
      </c>
      <c r="X37" s="581"/>
      <c r="Y37" s="581"/>
      <c r="Z37" s="581"/>
      <c r="AA37" s="581"/>
      <c r="AB37" s="581" t="s">
        <v>296</v>
      </c>
      <c r="AC37" s="581"/>
      <c r="AD37" s="581"/>
      <c r="AE37" s="581"/>
      <c r="AF37" s="675"/>
    </row>
    <row r="38" spans="1:32" ht="13.5" customHeight="1" x14ac:dyDescent="0.25">
      <c r="A38" s="659"/>
      <c r="B38" s="469"/>
      <c r="C38" s="469"/>
      <c r="D38" s="469"/>
      <c r="E38" s="469"/>
      <c r="F38" s="469"/>
      <c r="G38" s="469"/>
      <c r="H38" s="469"/>
      <c r="I38" s="469"/>
      <c r="J38" s="172"/>
      <c r="K38" s="172"/>
      <c r="L38" s="172"/>
      <c r="M38" s="172"/>
      <c r="N38" s="172"/>
      <c r="O38" s="172"/>
      <c r="P38" s="172"/>
      <c r="Q38" s="172"/>
      <c r="R38" s="172"/>
      <c r="S38" s="172"/>
      <c r="T38" s="172"/>
      <c r="U38" s="172"/>
      <c r="V38" s="172"/>
      <c r="W38" s="172"/>
      <c r="X38" s="172"/>
      <c r="Y38" s="172"/>
      <c r="Z38" s="172"/>
      <c r="AA38" s="172"/>
      <c r="AB38" s="172"/>
      <c r="AC38" s="172"/>
      <c r="AD38" s="172"/>
      <c r="AE38" s="172"/>
      <c r="AF38" s="553"/>
    </row>
    <row r="39" spans="1:32" ht="13.5" customHeight="1" thickBot="1" x14ac:dyDescent="0.3">
      <c r="A39" s="660"/>
      <c r="B39" s="465"/>
      <c r="C39" s="465"/>
      <c r="D39" s="465"/>
      <c r="E39" s="465"/>
      <c r="F39" s="465"/>
      <c r="G39" s="465"/>
      <c r="H39" s="465"/>
      <c r="I39" s="465"/>
      <c r="J39" s="558"/>
      <c r="K39" s="558"/>
      <c r="L39" s="558"/>
      <c r="M39" s="558"/>
      <c r="N39" s="558"/>
      <c r="O39" s="558"/>
      <c r="P39" s="558"/>
      <c r="Q39" s="558"/>
      <c r="R39" s="558"/>
      <c r="S39" s="558"/>
      <c r="T39" s="558"/>
      <c r="U39" s="558"/>
      <c r="V39" s="558"/>
      <c r="W39" s="558"/>
      <c r="X39" s="558"/>
      <c r="Y39" s="558"/>
      <c r="Z39" s="558"/>
      <c r="AA39" s="558"/>
      <c r="AB39" s="558"/>
      <c r="AC39" s="558"/>
      <c r="AD39" s="558"/>
      <c r="AE39" s="558"/>
      <c r="AF39" s="676"/>
    </row>
    <row r="40" spans="1:32" x14ac:dyDescent="0.25">
      <c r="A40" s="658" t="s">
        <v>178</v>
      </c>
      <c r="B40" s="476" t="s">
        <v>335</v>
      </c>
      <c r="C40" s="476"/>
      <c r="D40" s="476"/>
      <c r="E40" s="476"/>
      <c r="F40" s="476"/>
      <c r="G40" s="476"/>
      <c r="H40" s="476"/>
      <c r="I40" s="476"/>
      <c r="J40" s="672" t="s">
        <v>302</v>
      </c>
      <c r="K40" s="673"/>
      <c r="L40" s="673"/>
      <c r="M40" s="673"/>
      <c r="N40" s="673"/>
      <c r="O40" s="673"/>
      <c r="P40" s="673"/>
      <c r="Q40" s="673"/>
      <c r="R40" s="668" t="s">
        <v>299</v>
      </c>
      <c r="S40" s="581"/>
      <c r="T40" s="581"/>
      <c r="U40" s="581"/>
      <c r="V40" s="581"/>
      <c r="W40" s="668" t="s">
        <v>300</v>
      </c>
      <c r="X40" s="581"/>
      <c r="Y40" s="581"/>
      <c r="Z40" s="581"/>
      <c r="AA40" s="581"/>
      <c r="AB40" s="668" t="s">
        <v>301</v>
      </c>
      <c r="AC40" s="581"/>
      <c r="AD40" s="581"/>
      <c r="AE40" s="581"/>
      <c r="AF40" s="675"/>
    </row>
    <row r="41" spans="1:32" x14ac:dyDescent="0.25">
      <c r="A41" s="659"/>
      <c r="B41" s="469"/>
      <c r="C41" s="469"/>
      <c r="D41" s="469"/>
      <c r="E41" s="469"/>
      <c r="F41" s="469"/>
      <c r="G41" s="469"/>
      <c r="H41" s="469"/>
      <c r="I41" s="469"/>
      <c r="J41" s="259"/>
      <c r="K41" s="259"/>
      <c r="L41" s="259"/>
      <c r="M41" s="259"/>
      <c r="N41" s="259"/>
      <c r="O41" s="259"/>
      <c r="P41" s="259"/>
      <c r="Q41" s="259"/>
      <c r="R41" s="172"/>
      <c r="S41" s="172"/>
      <c r="T41" s="172"/>
      <c r="U41" s="172"/>
      <c r="V41" s="172"/>
      <c r="W41" s="172"/>
      <c r="X41" s="172"/>
      <c r="Y41" s="172"/>
      <c r="Z41" s="172"/>
      <c r="AA41" s="172"/>
      <c r="AB41" s="172"/>
      <c r="AC41" s="172"/>
      <c r="AD41" s="172"/>
      <c r="AE41" s="172"/>
      <c r="AF41" s="553"/>
    </row>
    <row r="42" spans="1:32" ht="15.75" thickBot="1" x14ac:dyDescent="0.3">
      <c r="A42" s="660"/>
      <c r="B42" s="465"/>
      <c r="C42" s="465"/>
      <c r="D42" s="465"/>
      <c r="E42" s="465"/>
      <c r="F42" s="465"/>
      <c r="G42" s="465"/>
      <c r="H42" s="465"/>
      <c r="I42" s="465"/>
      <c r="J42" s="674"/>
      <c r="K42" s="674"/>
      <c r="L42" s="674"/>
      <c r="M42" s="674"/>
      <c r="N42" s="674"/>
      <c r="O42" s="674"/>
      <c r="P42" s="674"/>
      <c r="Q42" s="674"/>
      <c r="R42" s="558"/>
      <c r="S42" s="558"/>
      <c r="T42" s="558"/>
      <c r="U42" s="558"/>
      <c r="V42" s="558"/>
      <c r="W42" s="558"/>
      <c r="X42" s="558"/>
      <c r="Y42" s="558"/>
      <c r="Z42" s="558"/>
      <c r="AA42" s="558"/>
      <c r="AB42" s="558"/>
      <c r="AC42" s="558"/>
      <c r="AD42" s="558"/>
      <c r="AE42" s="558"/>
      <c r="AF42" s="676"/>
    </row>
    <row r="43" spans="1:32" ht="15" customHeight="1" x14ac:dyDescent="0.25">
      <c r="A43" s="658" t="s">
        <v>179</v>
      </c>
      <c r="B43" s="476" t="s">
        <v>336</v>
      </c>
      <c r="C43" s="476"/>
      <c r="D43" s="476"/>
      <c r="E43" s="476"/>
      <c r="F43" s="476"/>
      <c r="G43" s="476"/>
      <c r="H43" s="476"/>
      <c r="I43" s="476"/>
      <c r="J43" s="665" t="s">
        <v>298</v>
      </c>
      <c r="K43" s="666"/>
      <c r="L43" s="666"/>
      <c r="M43" s="666"/>
      <c r="N43" s="666"/>
      <c r="O43" s="666"/>
      <c r="P43" s="666"/>
      <c r="Q43" s="666"/>
      <c r="R43" s="668" t="s">
        <v>305</v>
      </c>
      <c r="S43" s="666"/>
      <c r="T43" s="666"/>
      <c r="U43" s="666"/>
      <c r="V43" s="666"/>
      <c r="W43" s="665" t="s">
        <v>303</v>
      </c>
      <c r="X43" s="666"/>
      <c r="Y43" s="666"/>
      <c r="Z43" s="666"/>
      <c r="AA43" s="666"/>
      <c r="AB43" s="665" t="s">
        <v>304</v>
      </c>
      <c r="AC43" s="666"/>
      <c r="AD43" s="666"/>
      <c r="AE43" s="666"/>
      <c r="AF43" s="669"/>
    </row>
    <row r="44" spans="1:32" x14ac:dyDescent="0.25">
      <c r="A44" s="659"/>
      <c r="B44" s="469"/>
      <c r="C44" s="469"/>
      <c r="D44" s="469"/>
      <c r="E44" s="469"/>
      <c r="F44" s="469"/>
      <c r="G44" s="469"/>
      <c r="H44" s="469"/>
      <c r="I44" s="469"/>
      <c r="J44" s="205"/>
      <c r="K44" s="205"/>
      <c r="L44" s="205"/>
      <c r="M44" s="205"/>
      <c r="N44" s="205"/>
      <c r="O44" s="205"/>
      <c r="P44" s="205"/>
      <c r="Q44" s="205"/>
      <c r="R44" s="205"/>
      <c r="S44" s="205"/>
      <c r="T44" s="205"/>
      <c r="U44" s="205"/>
      <c r="V44" s="205"/>
      <c r="W44" s="205"/>
      <c r="X44" s="205"/>
      <c r="Y44" s="205"/>
      <c r="Z44" s="205"/>
      <c r="AA44" s="205"/>
      <c r="AB44" s="205"/>
      <c r="AC44" s="205"/>
      <c r="AD44" s="205"/>
      <c r="AE44" s="205"/>
      <c r="AF44" s="670"/>
    </row>
    <row r="45" spans="1:32" x14ac:dyDescent="0.25">
      <c r="A45" s="659"/>
      <c r="B45" s="469"/>
      <c r="C45" s="469"/>
      <c r="D45" s="469"/>
      <c r="E45" s="469"/>
      <c r="F45" s="469"/>
      <c r="G45" s="469"/>
      <c r="H45" s="469"/>
      <c r="I45" s="469"/>
      <c r="J45" s="205"/>
      <c r="K45" s="205"/>
      <c r="L45" s="205"/>
      <c r="M45" s="205"/>
      <c r="N45" s="205"/>
      <c r="O45" s="205"/>
      <c r="P45" s="205"/>
      <c r="Q45" s="205"/>
      <c r="R45" s="205"/>
      <c r="S45" s="205"/>
      <c r="T45" s="205"/>
      <c r="U45" s="205"/>
      <c r="V45" s="205"/>
      <c r="W45" s="205"/>
      <c r="X45" s="205"/>
      <c r="Y45" s="205"/>
      <c r="Z45" s="205"/>
      <c r="AA45" s="205"/>
      <c r="AB45" s="205"/>
      <c r="AC45" s="205"/>
      <c r="AD45" s="205"/>
      <c r="AE45" s="205"/>
      <c r="AF45" s="670"/>
    </row>
    <row r="46" spans="1:32" x14ac:dyDescent="0.25">
      <c r="A46" s="659"/>
      <c r="B46" s="469"/>
      <c r="C46" s="469"/>
      <c r="D46" s="469"/>
      <c r="E46" s="469"/>
      <c r="F46" s="469"/>
      <c r="G46" s="469"/>
      <c r="H46" s="469"/>
      <c r="I46" s="469"/>
      <c r="J46" s="205"/>
      <c r="K46" s="205"/>
      <c r="L46" s="205"/>
      <c r="M46" s="205"/>
      <c r="N46" s="205"/>
      <c r="O46" s="205"/>
      <c r="P46" s="205"/>
      <c r="Q46" s="205"/>
      <c r="R46" s="205"/>
      <c r="S46" s="205"/>
      <c r="T46" s="205"/>
      <c r="U46" s="205"/>
      <c r="V46" s="205"/>
      <c r="W46" s="205"/>
      <c r="X46" s="205"/>
      <c r="Y46" s="205"/>
      <c r="Z46" s="205"/>
      <c r="AA46" s="205"/>
      <c r="AB46" s="205"/>
      <c r="AC46" s="205"/>
      <c r="AD46" s="205"/>
      <c r="AE46" s="205"/>
      <c r="AF46" s="670"/>
    </row>
    <row r="47" spans="1:32" ht="15.75" thickBot="1" x14ac:dyDescent="0.3">
      <c r="A47" s="660"/>
      <c r="B47" s="465"/>
      <c r="C47" s="465"/>
      <c r="D47" s="465"/>
      <c r="E47" s="465"/>
      <c r="F47" s="465"/>
      <c r="G47" s="465"/>
      <c r="H47" s="465"/>
      <c r="I47" s="465"/>
      <c r="J47" s="667"/>
      <c r="K47" s="667"/>
      <c r="L47" s="667"/>
      <c r="M47" s="667"/>
      <c r="N47" s="667"/>
      <c r="O47" s="667"/>
      <c r="P47" s="667"/>
      <c r="Q47" s="667"/>
      <c r="R47" s="667"/>
      <c r="S47" s="667"/>
      <c r="T47" s="667"/>
      <c r="U47" s="667"/>
      <c r="V47" s="667"/>
      <c r="W47" s="667"/>
      <c r="X47" s="667"/>
      <c r="Y47" s="667"/>
      <c r="Z47" s="667"/>
      <c r="AA47" s="667"/>
      <c r="AB47" s="667"/>
      <c r="AC47" s="667"/>
      <c r="AD47" s="667"/>
      <c r="AE47" s="667"/>
      <c r="AF47" s="671"/>
    </row>
    <row r="48" spans="1:32" ht="12.75" customHeight="1" x14ac:dyDescent="0.25">
      <c r="A48" s="658" t="s">
        <v>76</v>
      </c>
      <c r="B48" s="661" t="s">
        <v>337</v>
      </c>
      <c r="C48" s="661"/>
      <c r="D48" s="661"/>
      <c r="E48" s="661"/>
      <c r="F48" s="661"/>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2"/>
    </row>
    <row r="49" spans="1:32" ht="12.75" customHeight="1" thickBot="1" x14ac:dyDescent="0.3">
      <c r="A49" s="660"/>
      <c r="B49" s="663"/>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4"/>
    </row>
    <row r="50" spans="1:32" ht="3.75" customHeight="1" x14ac:dyDescent="0.25">
      <c r="A50" s="658" t="s">
        <v>202</v>
      </c>
      <c r="B50" s="679" t="s">
        <v>306</v>
      </c>
      <c r="C50" s="679"/>
      <c r="D50" s="679"/>
      <c r="E50" s="679" t="s">
        <v>338</v>
      </c>
      <c r="F50" s="679"/>
      <c r="G50" s="679"/>
      <c r="H50" s="679"/>
      <c r="I50" s="679"/>
      <c r="J50" s="679"/>
      <c r="K50" s="679"/>
      <c r="L50" s="679"/>
      <c r="M50" s="679" t="s">
        <v>339</v>
      </c>
      <c r="N50" s="679"/>
      <c r="O50" s="679"/>
      <c r="P50" s="679"/>
      <c r="Q50" s="679"/>
      <c r="R50" s="679"/>
      <c r="S50" s="679"/>
      <c r="T50" s="679"/>
      <c r="U50" s="679"/>
      <c r="V50" s="679"/>
      <c r="W50" s="679"/>
      <c r="X50" s="679"/>
      <c r="Y50" s="679"/>
      <c r="Z50" s="679"/>
      <c r="AA50" s="679"/>
      <c r="AB50" s="679" t="s">
        <v>307</v>
      </c>
      <c r="AC50" s="679"/>
      <c r="AD50" s="679"/>
      <c r="AE50" s="679"/>
      <c r="AF50" s="682"/>
    </row>
    <row r="51" spans="1:32" ht="4.5" customHeight="1" x14ac:dyDescent="0.25">
      <c r="A51" s="659"/>
      <c r="B51" s="680"/>
      <c r="C51" s="680"/>
      <c r="D51" s="680"/>
      <c r="E51" s="680"/>
      <c r="F51" s="680"/>
      <c r="G51" s="680"/>
      <c r="H51" s="680"/>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3"/>
    </row>
    <row r="52" spans="1:32" ht="9" customHeight="1" x14ac:dyDescent="0.25">
      <c r="A52" s="659"/>
      <c r="B52" s="680"/>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3"/>
    </row>
    <row r="53" spans="1:32" ht="6.75" customHeight="1" x14ac:dyDescent="0.25">
      <c r="A53" s="659"/>
      <c r="B53" s="680"/>
      <c r="C53" s="680"/>
      <c r="D53" s="680"/>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3"/>
    </row>
    <row r="54" spans="1:32" ht="12.75" customHeight="1" x14ac:dyDescent="0.25">
      <c r="A54" s="659"/>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3"/>
    </row>
    <row r="55" spans="1:32" x14ac:dyDescent="0.25">
      <c r="A55" s="659"/>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3"/>
    </row>
    <row r="56" spans="1:32" x14ac:dyDescent="0.25">
      <c r="A56" s="659"/>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3"/>
    </row>
    <row r="57" spans="1:32" x14ac:dyDescent="0.25">
      <c r="A57" s="659"/>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3"/>
    </row>
    <row r="58" spans="1:32" x14ac:dyDescent="0.25">
      <c r="A58" s="659"/>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3"/>
    </row>
    <row r="59" spans="1:32" ht="15.75" thickBot="1" x14ac:dyDescent="0.3">
      <c r="A59" s="660"/>
      <c r="B59" s="681"/>
      <c r="C59" s="681"/>
      <c r="D59" s="681"/>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4"/>
    </row>
    <row r="60" spans="1:32" ht="15.75" thickBot="1" x14ac:dyDescent="0.3">
      <c r="A60" s="46" t="s">
        <v>308</v>
      </c>
      <c r="B60" s="622" t="s">
        <v>340</v>
      </c>
      <c r="C60" s="622"/>
      <c r="D60" s="622"/>
      <c r="E60" s="622"/>
      <c r="F60" s="622"/>
      <c r="G60" s="622"/>
      <c r="H60" s="622"/>
      <c r="I60" s="622"/>
      <c r="J60" s="622"/>
      <c r="K60" s="622"/>
      <c r="L60" s="622"/>
      <c r="M60" s="622"/>
      <c r="N60" s="622"/>
      <c r="O60" s="622"/>
      <c r="P60" s="622"/>
      <c r="Q60" s="622"/>
      <c r="R60" s="622"/>
      <c r="S60" s="622"/>
      <c r="T60" s="622"/>
      <c r="U60" s="622"/>
      <c r="V60" s="622"/>
      <c r="W60" s="622"/>
      <c r="X60" s="622"/>
      <c r="Y60" s="622"/>
      <c r="Z60" s="622"/>
      <c r="AA60" s="622"/>
      <c r="AB60" s="622"/>
      <c r="AC60" s="622"/>
      <c r="AD60" s="622"/>
      <c r="AE60" s="622"/>
      <c r="AF60" s="623"/>
    </row>
    <row r="61" spans="1:32" ht="15" customHeight="1" x14ac:dyDescent="0.25">
      <c r="A61" s="658" t="s">
        <v>309</v>
      </c>
      <c r="B61" s="476" t="s">
        <v>341</v>
      </c>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7"/>
    </row>
    <row r="62" spans="1:32" x14ac:dyDescent="0.25">
      <c r="A62" s="659"/>
      <c r="B62" s="469"/>
      <c r="C62" s="469"/>
      <c r="D62" s="469"/>
      <c r="E62" s="469"/>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69"/>
      <c r="AD62" s="469"/>
      <c r="AE62" s="469"/>
      <c r="AF62" s="478"/>
    </row>
    <row r="63" spans="1:32" ht="15.75" thickBot="1" x14ac:dyDescent="0.3">
      <c r="A63" s="660"/>
      <c r="B63" s="465"/>
      <c r="C63" s="465"/>
      <c r="D63" s="465"/>
      <c r="E63" s="465"/>
      <c r="F63" s="465"/>
      <c r="G63" s="465"/>
      <c r="H63" s="465"/>
      <c r="I63" s="465"/>
      <c r="J63" s="465"/>
      <c r="K63" s="465"/>
      <c r="L63" s="465"/>
      <c r="M63" s="465"/>
      <c r="N63" s="465"/>
      <c r="O63" s="465"/>
      <c r="P63" s="465"/>
      <c r="Q63" s="465"/>
      <c r="R63" s="465"/>
      <c r="S63" s="465"/>
      <c r="T63" s="465"/>
      <c r="U63" s="465"/>
      <c r="V63" s="465"/>
      <c r="W63" s="465"/>
      <c r="X63" s="465"/>
      <c r="Y63" s="465"/>
      <c r="Z63" s="465"/>
      <c r="AA63" s="465"/>
      <c r="AB63" s="465"/>
      <c r="AC63" s="465"/>
      <c r="AD63" s="465"/>
      <c r="AE63" s="465"/>
      <c r="AF63" s="466"/>
    </row>
    <row r="64" spans="1:32" ht="15" customHeight="1" x14ac:dyDescent="0.25">
      <c r="A64" s="685" t="s">
        <v>310</v>
      </c>
      <c r="B64" s="476" t="s">
        <v>342</v>
      </c>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7"/>
    </row>
    <row r="65" spans="1:32" x14ac:dyDescent="0.25">
      <c r="A65" s="686"/>
      <c r="B65" s="469"/>
      <c r="C65" s="469"/>
      <c r="D65" s="469"/>
      <c r="E65" s="469"/>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78"/>
    </row>
    <row r="66" spans="1:32" ht="15.75" thickBot="1" x14ac:dyDescent="0.3">
      <c r="A66" s="687"/>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6"/>
    </row>
    <row r="67" spans="1:32" x14ac:dyDescent="0.25">
      <c r="A67" s="685" t="s">
        <v>311</v>
      </c>
      <c r="B67" s="476" t="s">
        <v>343</v>
      </c>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7"/>
    </row>
    <row r="68" spans="1:32" ht="15.75" thickBot="1" x14ac:dyDescent="0.3">
      <c r="A68" s="687"/>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6"/>
    </row>
    <row r="69" spans="1:32" x14ac:dyDescent="0.25">
      <c r="A69" s="685" t="s">
        <v>345</v>
      </c>
      <c r="B69" s="476" t="s">
        <v>344</v>
      </c>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c r="AF69" s="477"/>
    </row>
    <row r="70" spans="1:32" x14ac:dyDescent="0.25">
      <c r="A70" s="686"/>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78"/>
    </row>
    <row r="71" spans="1:32" ht="15.75" thickBot="1" x14ac:dyDescent="0.3">
      <c r="A71" s="687"/>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6"/>
    </row>
    <row r="72" spans="1:32" ht="15.75" thickBot="1" x14ac:dyDescent="0.3">
      <c r="A72" s="47" t="s">
        <v>347</v>
      </c>
      <c r="B72" s="677" t="s">
        <v>346</v>
      </c>
      <c r="C72" s="677"/>
      <c r="D72" s="677"/>
      <c r="E72" s="677"/>
      <c r="F72" s="677"/>
      <c r="G72" s="677"/>
      <c r="H72" s="677"/>
      <c r="I72" s="677"/>
      <c r="J72" s="677"/>
      <c r="K72" s="677"/>
      <c r="L72" s="677"/>
      <c r="M72" s="677"/>
      <c r="N72" s="677"/>
      <c r="O72" s="677"/>
      <c r="P72" s="677"/>
      <c r="Q72" s="677"/>
      <c r="R72" s="677"/>
      <c r="S72" s="677"/>
      <c r="T72" s="677"/>
      <c r="U72" s="677"/>
      <c r="V72" s="677"/>
      <c r="W72" s="677"/>
      <c r="X72" s="677"/>
      <c r="Y72" s="677"/>
      <c r="Z72" s="677"/>
      <c r="AA72" s="677"/>
      <c r="AB72" s="677"/>
      <c r="AC72" s="677"/>
      <c r="AD72" s="677"/>
      <c r="AE72" s="677"/>
      <c r="AF72" s="678"/>
    </row>
    <row r="74" spans="1:32" x14ac:dyDescent="0.25">
      <c r="F74" s="649" t="s">
        <v>423</v>
      </c>
      <c r="G74" s="649"/>
      <c r="H74" s="649"/>
      <c r="I74" s="649"/>
      <c r="J74" s="649"/>
      <c r="K74" s="649"/>
      <c r="L74" s="649"/>
      <c r="M74" s="649"/>
      <c r="N74" s="649"/>
      <c r="O74" s="649"/>
      <c r="P74" s="649"/>
      <c r="Q74" s="649"/>
      <c r="R74" s="649"/>
      <c r="S74" s="649"/>
      <c r="T74" s="649"/>
      <c r="U74" s="649"/>
      <c r="V74" s="649"/>
      <c r="W74" s="649"/>
      <c r="X74" s="649"/>
      <c r="Y74" s="649"/>
      <c r="Z74" s="649"/>
    </row>
    <row r="75" spans="1:32" ht="5.25" customHeight="1" x14ac:dyDescent="0.25"/>
    <row r="76" spans="1:32" ht="15.75" x14ac:dyDescent="0.25">
      <c r="A76" s="58" t="s">
        <v>176</v>
      </c>
      <c r="B76" s="650" t="s">
        <v>419</v>
      </c>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row>
    <row r="77" spans="1:32" x14ac:dyDescent="0.25">
      <c r="A77" s="267" t="s">
        <v>182</v>
      </c>
      <c r="B77" s="286" t="s">
        <v>420</v>
      </c>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row>
    <row r="78" spans="1:32" x14ac:dyDescent="0.25">
      <c r="A78" s="267"/>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row>
    <row r="79" spans="1:32" x14ac:dyDescent="0.25">
      <c r="A79" s="267" t="s">
        <v>183</v>
      </c>
      <c r="B79" s="286" t="s">
        <v>421</v>
      </c>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row>
    <row r="80" spans="1:32" x14ac:dyDescent="0.25">
      <c r="A80" s="267"/>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row>
    <row r="81" spans="1:32" x14ac:dyDescent="0.25">
      <c r="A81" s="267"/>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row>
    <row r="82" spans="1:32" x14ac:dyDescent="0.25">
      <c r="A82" s="267" t="s">
        <v>190</v>
      </c>
      <c r="B82" s="286" t="s">
        <v>422</v>
      </c>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x14ac:dyDescent="0.25">
      <c r="A83" s="267"/>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row>
    <row r="84" spans="1:32" x14ac:dyDescent="0.25">
      <c r="A84" s="267"/>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row>
  </sheetData>
  <sheetProtection algorithmName="SHA-512" hashValue="PkP90SuvuLyDt2Ua2NMs3b1vRyFSUFzmyunQlXX8+ypXir67+atOUlbS9Y/pcVwkLp1KassDG5nr01G0NuvJYA==" saltValue="+0pMCsF9MH8x9UxsMbsX9A==" spinCount="100000" sheet="1" objects="1" scenarios="1"/>
  <mergeCells count="68">
    <mergeCell ref="A69:A71"/>
    <mergeCell ref="A67:A68"/>
    <mergeCell ref="A61:A63"/>
    <mergeCell ref="A64:A66"/>
    <mergeCell ref="A50:A59"/>
    <mergeCell ref="B72:AF72"/>
    <mergeCell ref="B50:D59"/>
    <mergeCell ref="B34:U34"/>
    <mergeCell ref="B35:U35"/>
    <mergeCell ref="B67:AF68"/>
    <mergeCell ref="B60:AF60"/>
    <mergeCell ref="B61:AF63"/>
    <mergeCell ref="B64:AF66"/>
    <mergeCell ref="J37:Q39"/>
    <mergeCell ref="R37:V39"/>
    <mergeCell ref="W37:AA39"/>
    <mergeCell ref="AB37:AF39"/>
    <mergeCell ref="AB50:AF59"/>
    <mergeCell ref="E50:L59"/>
    <mergeCell ref="M50:AA59"/>
    <mergeCell ref="B69:AF71"/>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27:AF28"/>
    <mergeCell ref="P30:W31"/>
    <mergeCell ref="P32:W32"/>
    <mergeCell ref="X30:AF31"/>
    <mergeCell ref="X32:AF32"/>
    <mergeCell ref="L17:AC17"/>
    <mergeCell ref="B19:H19"/>
    <mergeCell ref="I19:AF20"/>
    <mergeCell ref="A11:AF11"/>
    <mergeCell ref="B23:AF25"/>
    <mergeCell ref="R10:W10"/>
    <mergeCell ref="I10:P10"/>
    <mergeCell ref="X10:AE10"/>
    <mergeCell ref="B12:AF14"/>
    <mergeCell ref="I15:AF16"/>
    <mergeCell ref="E1:AF1"/>
    <mergeCell ref="B82:AF84"/>
    <mergeCell ref="A82:A84"/>
    <mergeCell ref="F74:Z74"/>
    <mergeCell ref="B77:AF78"/>
    <mergeCell ref="B76:AF76"/>
    <mergeCell ref="B79:AF81"/>
    <mergeCell ref="A77:A78"/>
    <mergeCell ref="A79:A81"/>
    <mergeCell ref="B3:AE3"/>
    <mergeCell ref="B5:AE5"/>
    <mergeCell ref="B7:Q7"/>
    <mergeCell ref="C8:H8"/>
    <mergeCell ref="I8:AF9"/>
    <mergeCell ref="J21:AF21"/>
    <mergeCell ref="C10:H10"/>
  </mergeCells>
  <hyperlinks>
    <hyperlink ref="J40" r:id="rId1"/>
    <hyperlink ref="R40" r:id="rId2"/>
    <hyperlink ref="W40" r:id="rId3"/>
    <hyperlink ref="AB40" r:id="rId4"/>
    <hyperlink ref="J43" r:id="rId5"/>
    <hyperlink ref="R43" r:id="rId6"/>
    <hyperlink ref="W43" r:id="rId7"/>
    <hyperlink ref="AB43" r:id="rId8"/>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 Upoważnienie do wsytapienia do BIG InfoMonitor dla Pożyczkopbiorcy przedsiębiorcy;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2:AF94"/>
  <sheetViews>
    <sheetView view="pageLayout" zoomScale="175" zoomScaleNormal="100" zoomScalePageLayoutView="175" workbookViewId="0">
      <selection activeCell="I10" sqref="I10:AF10"/>
    </sheetView>
  </sheetViews>
  <sheetFormatPr defaultColWidth="2.7109375" defaultRowHeight="15" x14ac:dyDescent="0.25"/>
  <sheetData>
    <row r="2" spans="1:32" x14ac:dyDescent="0.25">
      <c r="E2" s="144" t="s">
        <v>598</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5.25" customHeight="1" x14ac:dyDescent="0.25"/>
    <row r="4" spans="1:32" x14ac:dyDescent="0.25">
      <c r="B4" s="651" t="s">
        <v>325</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row>
    <row r="5" spans="1:32" ht="5.25" customHeight="1" x14ac:dyDescent="0.25"/>
    <row r="6" spans="1:32" x14ac:dyDescent="0.25">
      <c r="A6" s="45">
        <f>1+'07. BIG wnioskodawca firma'!A5</f>
        <v>2</v>
      </c>
      <c r="B6" s="228" t="s">
        <v>312</v>
      </c>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row>
    <row r="7" spans="1:32" ht="3.75" customHeight="1" x14ac:dyDescent="0.25"/>
    <row r="8" spans="1:32" x14ac:dyDescent="0.25">
      <c r="B8" s="205" t="s">
        <v>313</v>
      </c>
      <c r="C8" s="689"/>
      <c r="D8" s="689"/>
      <c r="E8" s="689"/>
      <c r="F8" s="689"/>
      <c r="G8" s="689"/>
      <c r="H8" s="689"/>
      <c r="I8" s="689"/>
      <c r="J8" s="689"/>
      <c r="K8" s="689"/>
      <c r="L8" s="689"/>
    </row>
    <row r="9" spans="1:32" x14ac:dyDescent="0.25">
      <c r="B9" s="22"/>
      <c r="C9" s="205" t="s">
        <v>314</v>
      </c>
      <c r="D9" s="205"/>
      <c r="E9" s="205"/>
      <c r="F9" s="205"/>
      <c r="G9" s="205"/>
      <c r="H9" s="205"/>
      <c r="I9" s="547" t="str">
        <f>'09. Kwestionariusz osobisty wn'!K9&amp;" "&amp;'09. Kwestionariusz osobisty wn'!K10</f>
        <v xml:space="preserve"> </v>
      </c>
      <c r="J9" s="547"/>
      <c r="K9" s="547"/>
      <c r="L9" s="547"/>
      <c r="M9" s="547"/>
      <c r="N9" s="547"/>
      <c r="O9" s="547"/>
      <c r="P9" s="547"/>
      <c r="Q9" s="547"/>
      <c r="R9" s="547"/>
      <c r="S9" s="547"/>
      <c r="T9" s="547"/>
      <c r="U9" s="547"/>
      <c r="V9" s="547"/>
      <c r="W9" s="547"/>
      <c r="X9" s="547"/>
      <c r="Y9" s="547"/>
      <c r="Z9" s="547"/>
      <c r="AA9" s="547"/>
      <c r="AB9" s="547"/>
      <c r="AC9" s="547"/>
      <c r="AD9" s="547"/>
      <c r="AE9" s="547"/>
      <c r="AF9" s="547"/>
    </row>
    <row r="10" spans="1:32" x14ac:dyDescent="0.25">
      <c r="B10" s="22"/>
      <c r="C10" s="205" t="s">
        <v>316</v>
      </c>
      <c r="D10" s="205"/>
      <c r="E10" s="205"/>
      <c r="F10" s="205"/>
      <c r="G10" s="205"/>
      <c r="H10" s="205"/>
      <c r="I10" s="688" t="str">
        <f>IF('09. Kwestionariusz osobisty wn'!K14="","",+'09. Kwestionariusz osobisty wn'!K14)</f>
        <v/>
      </c>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row>
    <row r="11" spans="1:32" x14ac:dyDescent="0.25">
      <c r="C11" s="205" t="s">
        <v>319</v>
      </c>
      <c r="D11" s="205"/>
      <c r="E11" s="205"/>
      <c r="F11" s="205"/>
      <c r="G11" s="205"/>
      <c r="H11" s="205"/>
      <c r="I11" s="205"/>
      <c r="J11" s="205"/>
      <c r="K11" s="205"/>
      <c r="L11" s="205"/>
      <c r="M11" s="205" t="str">
        <f>IF('09. Kwestionariusz osobisty wn'!K12="","",'09. Kwestionariusz osobisty wn'!K12)</f>
        <v/>
      </c>
      <c r="N11" s="205"/>
      <c r="O11" s="205"/>
      <c r="P11" s="205"/>
      <c r="Q11" s="205"/>
      <c r="R11" s="205"/>
      <c r="S11" s="205"/>
      <c r="T11" s="173" t="s">
        <v>317</v>
      </c>
      <c r="U11" s="173"/>
      <c r="V11" s="173"/>
      <c r="W11" s="173"/>
      <c r="X11" s="173"/>
      <c r="Y11" s="165"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65"/>
      <c r="AA11" s="165"/>
      <c r="AB11" s="165"/>
      <c r="AC11" s="165"/>
      <c r="AD11" s="165"/>
      <c r="AE11" s="165"/>
      <c r="AF11" s="165"/>
    </row>
    <row r="12" spans="1:32" ht="7.5" customHeight="1" x14ac:dyDescent="0.25">
      <c r="T12" s="653" t="s">
        <v>318</v>
      </c>
      <c r="U12" s="653"/>
      <c r="V12" s="653"/>
      <c r="W12" s="653"/>
      <c r="X12" s="653"/>
      <c r="Y12" s="653"/>
      <c r="Z12" s="653"/>
      <c r="AA12" s="653"/>
      <c r="AB12" s="653"/>
      <c r="AC12" s="653"/>
      <c r="AD12" s="653"/>
      <c r="AE12" s="653"/>
      <c r="AF12" s="653"/>
    </row>
    <row r="13" spans="1:32" ht="3.75" customHeight="1" x14ac:dyDescent="0.25"/>
    <row r="14" spans="1:32" ht="15" customHeight="1" x14ac:dyDescent="0.25">
      <c r="B14" s="284" t="s">
        <v>399</v>
      </c>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x14ac:dyDescent="0.25">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x14ac:dyDescent="0.25">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2:32" x14ac:dyDescent="0.2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2:32" ht="3.75" customHeight="1" x14ac:dyDescent="0.25"/>
    <row r="19" spans="2:32" x14ac:dyDescent="0.25">
      <c r="B19" s="2" t="s">
        <v>320</v>
      </c>
      <c r="C19" s="165" t="str">
        <f>+I9</f>
        <v xml:space="preserve"> </v>
      </c>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row>
    <row r="20" spans="2:32" ht="6.75" customHeight="1" x14ac:dyDescent="0.25">
      <c r="C20" s="140" t="s">
        <v>321</v>
      </c>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row>
    <row r="21" spans="2:32" ht="4.5" customHeight="1" x14ac:dyDescent="0.25"/>
    <row r="22" spans="2:32" x14ac:dyDescent="0.25">
      <c r="B22" s="205" t="s">
        <v>322</v>
      </c>
      <c r="C22" s="205"/>
      <c r="D22" s="205"/>
      <c r="E22" s="205"/>
      <c r="F22" s="205"/>
      <c r="G22" s="205"/>
      <c r="H22" s="229"/>
      <c r="I22" s="145" t="s">
        <v>290</v>
      </c>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2:32" x14ac:dyDescent="0.2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2:32" ht="7.5" customHeight="1" x14ac:dyDescent="0.25">
      <c r="I24" s="35"/>
      <c r="J24" s="653" t="s">
        <v>289</v>
      </c>
      <c r="K24" s="653"/>
      <c r="L24" s="653"/>
      <c r="M24" s="653"/>
      <c r="N24" s="653"/>
      <c r="O24" s="653"/>
      <c r="P24" s="653"/>
      <c r="Q24" s="653"/>
      <c r="R24" s="653"/>
      <c r="S24" s="653"/>
      <c r="T24" s="653"/>
      <c r="U24" s="653"/>
      <c r="V24" s="653"/>
      <c r="W24" s="653"/>
      <c r="X24" s="653"/>
      <c r="Y24" s="653"/>
      <c r="Z24" s="653"/>
      <c r="AA24" s="653"/>
      <c r="AB24" s="653"/>
      <c r="AC24" s="653"/>
      <c r="AD24" s="653"/>
      <c r="AE24" s="653"/>
      <c r="AF24" s="653"/>
    </row>
    <row r="25" spans="2:32" ht="4.5" customHeight="1" x14ac:dyDescent="0.25"/>
    <row r="26" spans="2:32" x14ac:dyDescent="0.25">
      <c r="B26" s="286" t="s">
        <v>400</v>
      </c>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row>
    <row r="27" spans="2:32" x14ac:dyDescent="0.25">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row>
    <row r="28" spans="2:32" x14ac:dyDescent="0.25">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row>
    <row r="29" spans="2:32" x14ac:dyDescent="0.25">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row>
    <row r="30" spans="2:32" ht="4.5" customHeight="1" x14ac:dyDescent="0.25"/>
    <row r="31" spans="2:32" x14ac:dyDescent="0.25">
      <c r="B31" s="286" t="s">
        <v>401</v>
      </c>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row>
    <row r="32" spans="2:32" x14ac:dyDescent="0.25">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row>
    <row r="33" spans="1:32" ht="4.5" customHeight="1" x14ac:dyDescent="0.25"/>
    <row r="34" spans="1:32" x14ac:dyDescent="0.25">
      <c r="P34" s="295"/>
      <c r="Q34" s="295"/>
      <c r="R34" s="295"/>
      <c r="S34" s="295"/>
      <c r="T34" s="295"/>
      <c r="U34" s="295"/>
      <c r="V34" s="295"/>
      <c r="W34" s="295"/>
      <c r="X34" s="500"/>
      <c r="Y34" s="500"/>
      <c r="Z34" s="500"/>
      <c r="AA34" s="500"/>
      <c r="AB34" s="500"/>
      <c r="AC34" s="500"/>
      <c r="AD34" s="500"/>
      <c r="AE34" s="500"/>
      <c r="AF34" s="500"/>
    </row>
    <row r="35" spans="1:32" x14ac:dyDescent="0.25">
      <c r="P35" s="295"/>
      <c r="Q35" s="295"/>
      <c r="R35" s="295"/>
      <c r="S35" s="295"/>
      <c r="T35" s="295"/>
      <c r="U35" s="295"/>
      <c r="V35" s="295"/>
      <c r="W35" s="295"/>
      <c r="X35" s="500"/>
      <c r="Y35" s="500"/>
      <c r="Z35" s="500"/>
      <c r="AA35" s="500"/>
      <c r="AB35" s="500"/>
      <c r="AC35" s="500"/>
      <c r="AD35" s="500"/>
      <c r="AE35" s="500"/>
      <c r="AF35" s="500"/>
    </row>
    <row r="36" spans="1:32" ht="8.25" customHeight="1" x14ac:dyDescent="0.25">
      <c r="P36" s="140" t="s">
        <v>291</v>
      </c>
      <c r="Q36" s="140"/>
      <c r="R36" s="140"/>
      <c r="S36" s="140"/>
      <c r="T36" s="140"/>
      <c r="U36" s="140"/>
      <c r="V36" s="140"/>
      <c r="W36" s="140"/>
      <c r="X36" s="140" t="s">
        <v>323</v>
      </c>
      <c r="Y36" s="140"/>
      <c r="Z36" s="140"/>
      <c r="AA36" s="140"/>
      <c r="AB36" s="140"/>
      <c r="AC36" s="140"/>
      <c r="AD36" s="140"/>
      <c r="AE36" s="140"/>
      <c r="AF36" s="140"/>
    </row>
    <row r="37" spans="1:32" ht="3.75" customHeight="1" x14ac:dyDescent="0.25"/>
    <row r="38" spans="1:32" x14ac:dyDescent="0.25">
      <c r="B38" s="261" t="s">
        <v>324</v>
      </c>
      <c r="C38" s="261"/>
      <c r="D38" s="261"/>
      <c r="E38" s="261"/>
      <c r="F38" s="261"/>
      <c r="G38" s="261"/>
      <c r="H38" s="261"/>
      <c r="I38" s="261"/>
      <c r="J38" s="261"/>
      <c r="K38" s="261"/>
      <c r="L38" s="261"/>
      <c r="M38" s="261"/>
      <c r="N38" s="261"/>
      <c r="O38" s="261"/>
      <c r="P38" s="261"/>
      <c r="Q38" s="261"/>
      <c r="R38" s="261"/>
      <c r="S38" s="261"/>
      <c r="T38" s="261"/>
    </row>
    <row r="39" spans="1:32" ht="3.75" customHeight="1" x14ac:dyDescent="0.25"/>
    <row r="40" spans="1:32" x14ac:dyDescent="0.25">
      <c r="A40" s="327" t="s">
        <v>177</v>
      </c>
      <c r="B40" s="286" t="s">
        <v>293</v>
      </c>
      <c r="C40" s="286"/>
      <c r="D40" s="286"/>
      <c r="E40" s="286"/>
      <c r="F40" s="286"/>
      <c r="G40" s="286"/>
      <c r="H40" s="286"/>
      <c r="I40" s="286"/>
      <c r="J40" s="172" t="s">
        <v>297</v>
      </c>
      <c r="K40" s="172"/>
      <c r="L40" s="172"/>
      <c r="M40" s="172"/>
      <c r="N40" s="172"/>
      <c r="O40" s="172"/>
      <c r="P40" s="172"/>
      <c r="Q40" s="172"/>
      <c r="R40" s="172" t="s">
        <v>294</v>
      </c>
      <c r="S40" s="172"/>
      <c r="T40" s="172"/>
      <c r="U40" s="172"/>
      <c r="V40" s="172"/>
      <c r="W40" s="172" t="s">
        <v>295</v>
      </c>
      <c r="X40" s="172"/>
      <c r="Y40" s="172"/>
      <c r="Z40" s="172"/>
      <c r="AA40" s="172"/>
      <c r="AB40" s="172" t="s">
        <v>296</v>
      </c>
      <c r="AC40" s="172"/>
      <c r="AD40" s="172"/>
      <c r="AE40" s="172"/>
      <c r="AF40" s="172"/>
    </row>
    <row r="41" spans="1:32" x14ac:dyDescent="0.25">
      <c r="A41" s="327"/>
      <c r="B41" s="286"/>
      <c r="C41" s="286"/>
      <c r="D41" s="286"/>
      <c r="E41" s="286"/>
      <c r="F41" s="286"/>
      <c r="G41" s="286"/>
      <c r="H41" s="286"/>
      <c r="I41" s="286"/>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row>
    <row r="42" spans="1:32" x14ac:dyDescent="0.25">
      <c r="A42" s="327"/>
      <c r="B42" s="286"/>
      <c r="C42" s="286"/>
      <c r="D42" s="286"/>
      <c r="E42" s="286"/>
      <c r="F42" s="286"/>
      <c r="G42" s="286"/>
      <c r="H42" s="286"/>
      <c r="I42" s="286"/>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row>
    <row r="43" spans="1:32" x14ac:dyDescent="0.25">
      <c r="A43" s="327" t="s">
        <v>178</v>
      </c>
      <c r="B43" s="469" t="s">
        <v>402</v>
      </c>
      <c r="C43" s="469"/>
      <c r="D43" s="469"/>
      <c r="E43" s="469"/>
      <c r="F43" s="469"/>
      <c r="G43" s="469"/>
      <c r="H43" s="469"/>
      <c r="I43" s="469"/>
      <c r="J43" s="692" t="s">
        <v>302</v>
      </c>
      <c r="K43" s="259"/>
      <c r="L43" s="259"/>
      <c r="M43" s="259"/>
      <c r="N43" s="259"/>
      <c r="O43" s="259"/>
      <c r="P43" s="259"/>
      <c r="Q43" s="259"/>
      <c r="R43" s="691" t="s">
        <v>299</v>
      </c>
      <c r="S43" s="172"/>
      <c r="T43" s="172"/>
      <c r="U43" s="172"/>
      <c r="V43" s="172"/>
      <c r="W43" s="691" t="s">
        <v>300</v>
      </c>
      <c r="X43" s="172"/>
      <c r="Y43" s="172"/>
      <c r="Z43" s="172"/>
      <c r="AA43" s="172"/>
      <c r="AB43" s="691" t="s">
        <v>301</v>
      </c>
      <c r="AC43" s="172"/>
      <c r="AD43" s="172"/>
      <c r="AE43" s="172"/>
      <c r="AF43" s="172"/>
    </row>
    <row r="44" spans="1:32" x14ac:dyDescent="0.25">
      <c r="A44" s="327"/>
      <c r="B44" s="469"/>
      <c r="C44" s="469"/>
      <c r="D44" s="469"/>
      <c r="E44" s="469"/>
      <c r="F44" s="469"/>
      <c r="G44" s="469"/>
      <c r="H44" s="469"/>
      <c r="I44" s="469"/>
      <c r="J44" s="259"/>
      <c r="K44" s="259"/>
      <c r="L44" s="259"/>
      <c r="M44" s="259"/>
      <c r="N44" s="259"/>
      <c r="O44" s="259"/>
      <c r="P44" s="259"/>
      <c r="Q44" s="259"/>
      <c r="R44" s="172"/>
      <c r="S44" s="172"/>
      <c r="T44" s="172"/>
      <c r="U44" s="172"/>
      <c r="V44" s="172"/>
      <c r="W44" s="172"/>
      <c r="X44" s="172"/>
      <c r="Y44" s="172"/>
      <c r="Z44" s="172"/>
      <c r="AA44" s="172"/>
      <c r="AB44" s="172"/>
      <c r="AC44" s="172"/>
      <c r="AD44" s="172"/>
      <c r="AE44" s="172"/>
      <c r="AF44" s="172"/>
    </row>
    <row r="45" spans="1:32" x14ac:dyDescent="0.25">
      <c r="A45" s="327"/>
      <c r="B45" s="469"/>
      <c r="C45" s="469"/>
      <c r="D45" s="469"/>
      <c r="E45" s="469"/>
      <c r="F45" s="469"/>
      <c r="G45" s="469"/>
      <c r="H45" s="469"/>
      <c r="I45" s="469"/>
      <c r="J45" s="259"/>
      <c r="K45" s="259"/>
      <c r="L45" s="259"/>
      <c r="M45" s="259"/>
      <c r="N45" s="259"/>
      <c r="O45" s="259"/>
      <c r="P45" s="259"/>
      <c r="Q45" s="259"/>
      <c r="R45" s="172"/>
      <c r="S45" s="172"/>
      <c r="T45" s="172"/>
      <c r="U45" s="172"/>
      <c r="V45" s="172"/>
      <c r="W45" s="172"/>
      <c r="X45" s="172"/>
      <c r="Y45" s="172"/>
      <c r="Z45" s="172"/>
      <c r="AA45" s="172"/>
      <c r="AB45" s="172"/>
      <c r="AC45" s="172"/>
      <c r="AD45" s="172"/>
      <c r="AE45" s="172"/>
      <c r="AF45" s="172"/>
    </row>
    <row r="46" spans="1:32" ht="13.5" customHeight="1" x14ac:dyDescent="0.25">
      <c r="A46" s="327" t="s">
        <v>179</v>
      </c>
      <c r="B46" s="469" t="s">
        <v>403</v>
      </c>
      <c r="C46" s="469"/>
      <c r="D46" s="469"/>
      <c r="E46" s="469"/>
      <c r="F46" s="469"/>
      <c r="G46" s="469"/>
      <c r="H46" s="469"/>
      <c r="I46" s="469"/>
      <c r="J46" s="690" t="s">
        <v>298</v>
      </c>
      <c r="K46" s="205"/>
      <c r="L46" s="205"/>
      <c r="M46" s="205"/>
      <c r="N46" s="205"/>
      <c r="O46" s="205"/>
      <c r="P46" s="205"/>
      <c r="Q46" s="205"/>
      <c r="R46" s="691" t="s">
        <v>305</v>
      </c>
      <c r="S46" s="205"/>
      <c r="T46" s="205"/>
      <c r="U46" s="205"/>
      <c r="V46" s="205"/>
      <c r="W46" s="690" t="s">
        <v>303</v>
      </c>
      <c r="X46" s="205"/>
      <c r="Y46" s="205"/>
      <c r="Z46" s="205"/>
      <c r="AA46" s="205"/>
      <c r="AB46" s="690" t="s">
        <v>304</v>
      </c>
      <c r="AC46" s="205"/>
      <c r="AD46" s="205"/>
      <c r="AE46" s="205"/>
      <c r="AF46" s="205"/>
    </row>
    <row r="47" spans="1:32" ht="13.5" customHeight="1" x14ac:dyDescent="0.25">
      <c r="A47" s="327"/>
      <c r="B47" s="469"/>
      <c r="C47" s="469"/>
      <c r="D47" s="469"/>
      <c r="E47" s="469"/>
      <c r="F47" s="469"/>
      <c r="G47" s="469"/>
      <c r="H47" s="469"/>
      <c r="I47" s="469"/>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row>
    <row r="48" spans="1:32" ht="13.5" customHeight="1" x14ac:dyDescent="0.25">
      <c r="A48" s="327"/>
      <c r="B48" s="469"/>
      <c r="C48" s="469"/>
      <c r="D48" s="469"/>
      <c r="E48" s="469"/>
      <c r="F48" s="469"/>
      <c r="G48" s="469"/>
      <c r="H48" s="469"/>
      <c r="I48" s="469"/>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row>
    <row r="49" spans="1:32" ht="13.5" customHeight="1" x14ac:dyDescent="0.25">
      <c r="A49" s="327"/>
      <c r="B49" s="469"/>
      <c r="C49" s="469"/>
      <c r="D49" s="469"/>
      <c r="E49" s="469"/>
      <c r="F49" s="469"/>
      <c r="G49" s="469"/>
      <c r="H49" s="469"/>
      <c r="I49" s="469"/>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row>
    <row r="50" spans="1:32" ht="13.5" customHeight="1" x14ac:dyDescent="0.25">
      <c r="A50" s="327"/>
      <c r="B50" s="469"/>
      <c r="C50" s="469"/>
      <c r="D50" s="469"/>
      <c r="E50" s="469"/>
      <c r="F50" s="469"/>
      <c r="G50" s="469"/>
      <c r="H50" s="469"/>
      <c r="I50" s="469"/>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row>
    <row r="51" spans="1:32" ht="11.25" customHeight="1" x14ac:dyDescent="0.25">
      <c r="A51" s="327" t="s">
        <v>76</v>
      </c>
      <c r="B51" s="650" t="s">
        <v>404</v>
      </c>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c r="AA51" s="650"/>
      <c r="AB51" s="650"/>
      <c r="AC51" s="650"/>
      <c r="AD51" s="650"/>
      <c r="AE51" s="650"/>
      <c r="AF51" s="650"/>
    </row>
    <row r="52" spans="1:32" ht="11.25" customHeight="1" x14ac:dyDescent="0.25">
      <c r="A52" s="327"/>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row>
    <row r="53" spans="1:32" ht="2.25" customHeight="1" x14ac:dyDescent="0.25">
      <c r="A53" s="327" t="s">
        <v>202</v>
      </c>
      <c r="B53" s="680" t="s">
        <v>306</v>
      </c>
      <c r="C53" s="680"/>
      <c r="D53" s="680"/>
      <c r="E53" s="680" t="s">
        <v>405</v>
      </c>
      <c r="F53" s="680"/>
      <c r="G53" s="680"/>
      <c r="H53" s="680"/>
      <c r="I53" s="680"/>
      <c r="J53" s="680"/>
      <c r="K53" s="680"/>
      <c r="L53" s="680"/>
      <c r="M53" s="680" t="s">
        <v>407</v>
      </c>
      <c r="N53" s="680"/>
      <c r="O53" s="680"/>
      <c r="P53" s="680"/>
      <c r="Q53" s="680"/>
      <c r="R53" s="680"/>
      <c r="S53" s="680"/>
      <c r="T53" s="680"/>
      <c r="U53" s="680"/>
      <c r="V53" s="680"/>
      <c r="W53" s="680"/>
      <c r="X53" s="680"/>
      <c r="Y53" s="680"/>
      <c r="Z53" s="680"/>
      <c r="AA53" s="680" t="s">
        <v>406</v>
      </c>
      <c r="AB53" s="680"/>
      <c r="AC53" s="680"/>
      <c r="AD53" s="680"/>
      <c r="AE53" s="680"/>
      <c r="AF53" s="680"/>
    </row>
    <row r="54" spans="1:32" ht="3.75" customHeight="1" x14ac:dyDescent="0.25">
      <c r="A54" s="327"/>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row>
    <row r="55" spans="1:32" ht="5.25" customHeight="1" x14ac:dyDescent="0.25">
      <c r="A55" s="327"/>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row>
    <row r="56" spans="1:32" ht="13.5" customHeight="1" x14ac:dyDescent="0.25">
      <c r="A56" s="327"/>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row>
    <row r="57" spans="1:32" ht="13.5" customHeight="1" x14ac:dyDescent="0.25">
      <c r="A57" s="327"/>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row>
    <row r="58" spans="1:32" ht="6.75" customHeight="1" x14ac:dyDescent="0.25">
      <c r="A58" s="327"/>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row>
    <row r="59" spans="1:32" x14ac:dyDescent="0.25">
      <c r="A59" s="327"/>
      <c r="B59" s="680"/>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row>
    <row r="60" spans="1:32" x14ac:dyDescent="0.25">
      <c r="A60" s="327"/>
      <c r="B60" s="680"/>
      <c r="C60" s="680"/>
      <c r="D60" s="680"/>
      <c r="E60" s="680"/>
      <c r="F60" s="680"/>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426" t="s">
        <v>308</v>
      </c>
      <c r="B63" s="271" t="s">
        <v>408</v>
      </c>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3"/>
    </row>
    <row r="64" spans="1:32" x14ac:dyDescent="0.25">
      <c r="A64" s="427"/>
      <c r="B64" s="274"/>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6"/>
    </row>
    <row r="65" spans="1:32" x14ac:dyDescent="0.25">
      <c r="A65" s="327" t="s">
        <v>309</v>
      </c>
      <c r="B65" s="286" t="s">
        <v>409</v>
      </c>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row>
    <row r="66" spans="1:32" x14ac:dyDescent="0.25">
      <c r="A66" s="327"/>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row>
    <row r="67" spans="1:32" x14ac:dyDescent="0.25">
      <c r="A67" s="327"/>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row>
    <row r="68" spans="1:32" x14ac:dyDescent="0.25">
      <c r="A68" s="300" t="s">
        <v>310</v>
      </c>
      <c r="B68" s="286" t="s">
        <v>410</v>
      </c>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row>
    <row r="69" spans="1:32" x14ac:dyDescent="0.25">
      <c r="A69" s="300"/>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row>
    <row r="70" spans="1:32" x14ac:dyDescent="0.25">
      <c r="A70" s="300"/>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row>
    <row r="71" spans="1:32" x14ac:dyDescent="0.25">
      <c r="A71" s="300" t="s">
        <v>311</v>
      </c>
      <c r="B71" s="286" t="s">
        <v>411</v>
      </c>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row>
    <row r="72" spans="1:32" x14ac:dyDescent="0.25">
      <c r="A72" s="300"/>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row>
    <row r="73" spans="1:32" x14ac:dyDescent="0.25">
      <c r="A73" s="300"/>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row>
    <row r="74" spans="1:32" x14ac:dyDescent="0.25">
      <c r="A74" s="300" t="s">
        <v>345</v>
      </c>
      <c r="B74" s="286" t="s">
        <v>412</v>
      </c>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row>
    <row r="75" spans="1:32" x14ac:dyDescent="0.25">
      <c r="A75" s="300"/>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row>
    <row r="76" spans="1:32" x14ac:dyDescent="0.25">
      <c r="A76" s="300"/>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row>
    <row r="77" spans="1:32" x14ac:dyDescent="0.25">
      <c r="A77" s="300"/>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row>
    <row r="78" spans="1:32" x14ac:dyDescent="0.25">
      <c r="A78" s="44" t="s">
        <v>347</v>
      </c>
      <c r="B78" s="286" t="s">
        <v>413</v>
      </c>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93" t="s">
        <v>424</v>
      </c>
      <c r="G80" s="693"/>
      <c r="H80" s="693"/>
      <c r="I80" s="693"/>
      <c r="J80" s="693"/>
      <c r="K80" s="693"/>
      <c r="L80" s="693"/>
      <c r="M80" s="693"/>
      <c r="N80" s="693"/>
      <c r="O80" s="693"/>
      <c r="P80" s="693"/>
      <c r="Q80" s="693"/>
      <c r="R80" s="693"/>
      <c r="S80" s="693"/>
      <c r="T80" s="693"/>
      <c r="U80" s="693"/>
      <c r="V80" s="693"/>
      <c r="W80" s="693"/>
      <c r="X80" s="693"/>
      <c r="Y80" s="693"/>
      <c r="Z80" s="693"/>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0" t="s">
        <v>176</v>
      </c>
      <c r="B82" s="286" t="s">
        <v>425</v>
      </c>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x14ac:dyDescent="0.25">
      <c r="A83" s="500"/>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row>
    <row r="84" spans="1:32" x14ac:dyDescent="0.25">
      <c r="A84" s="500" t="s">
        <v>182</v>
      </c>
      <c r="B84" s="286" t="s">
        <v>426</v>
      </c>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row>
    <row r="85" spans="1:32" x14ac:dyDescent="0.25">
      <c r="A85" s="500"/>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row>
    <row r="86" spans="1:32" x14ac:dyDescent="0.25">
      <c r="A86" s="500" t="s">
        <v>183</v>
      </c>
      <c r="B86" s="286" t="s">
        <v>427</v>
      </c>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row>
    <row r="87" spans="1:32" x14ac:dyDescent="0.25">
      <c r="A87" s="500"/>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row>
    <row r="88" spans="1:32" x14ac:dyDescent="0.25">
      <c r="A88" s="500"/>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row>
    <row r="89" spans="1:32" x14ac:dyDescent="0.25">
      <c r="A89" s="500" t="s">
        <v>190</v>
      </c>
      <c r="B89" s="286" t="s">
        <v>428</v>
      </c>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row>
    <row r="90" spans="1:32" x14ac:dyDescent="0.25">
      <c r="A90" s="500"/>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row>
    <row r="91" spans="1:32" x14ac:dyDescent="0.25">
      <c r="A91" s="500"/>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row>
    <row r="92" spans="1:32" x14ac:dyDescent="0.25">
      <c r="A92" s="500" t="s">
        <v>191</v>
      </c>
      <c r="B92" s="650" t="s">
        <v>429</v>
      </c>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row>
    <row r="93" spans="1:32" x14ac:dyDescent="0.25">
      <c r="A93" s="50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row>
    <row r="94" spans="1:32" x14ac:dyDescent="0.25">
      <c r="A94" s="500"/>
      <c r="B94" s="650"/>
      <c r="C94" s="650"/>
      <c r="D94" s="650"/>
      <c r="E94" s="650"/>
      <c r="F94" s="650"/>
      <c r="G94" s="650"/>
      <c r="H94" s="650"/>
      <c r="I94" s="650"/>
      <c r="J94" s="650"/>
      <c r="K94" s="650"/>
      <c r="L94" s="650"/>
      <c r="M94" s="650"/>
      <c r="N94" s="650"/>
      <c r="O94" s="650"/>
      <c r="P94" s="650"/>
      <c r="Q94" s="650"/>
      <c r="R94" s="650"/>
      <c r="S94" s="650"/>
      <c r="T94" s="650"/>
      <c r="U94" s="650"/>
      <c r="V94" s="650"/>
      <c r="W94" s="650"/>
      <c r="X94" s="650"/>
      <c r="Y94" s="650"/>
      <c r="Z94" s="650"/>
      <c r="AA94" s="650"/>
      <c r="AB94" s="650"/>
      <c r="AC94" s="650"/>
      <c r="AD94" s="650"/>
      <c r="AE94" s="650"/>
      <c r="AF94" s="650"/>
    </row>
  </sheetData>
  <sheetProtection algorithmName="SHA-512" hashValue="osRJMcZ5o8HeOOMnP+PXw/eqok/Y1q+goUIMSA5kYywjaYY3znUbB3U7VevTSjmglu9RfueTSba5476m3MZeVg==" saltValue="/5I8HQZOI0riwDsNS/VC+A==" spinCount="100000" sheet="1" objects="1" scenarios="1"/>
  <mergeCells count="73">
    <mergeCell ref="B89:AF91"/>
    <mergeCell ref="A82:A83"/>
    <mergeCell ref="A84:A85"/>
    <mergeCell ref="A86:A88"/>
    <mergeCell ref="A89:A91"/>
    <mergeCell ref="B78:AF78"/>
    <mergeCell ref="F80:Z80"/>
    <mergeCell ref="B82:AF83"/>
    <mergeCell ref="B84:AF85"/>
    <mergeCell ref="B86:AF88"/>
    <mergeCell ref="A51:A52"/>
    <mergeCell ref="B51:AF52"/>
    <mergeCell ref="A71:A73"/>
    <mergeCell ref="B71:AF73"/>
    <mergeCell ref="B74:AF77"/>
    <mergeCell ref="A74:A77"/>
    <mergeCell ref="A63:A64"/>
    <mergeCell ref="B63:AF64"/>
    <mergeCell ref="A65:A67"/>
    <mergeCell ref="B65:AF67"/>
    <mergeCell ref="A68:A70"/>
    <mergeCell ref="B68:AF70"/>
    <mergeCell ref="W46:AA50"/>
    <mergeCell ref="AB46:AF50"/>
    <mergeCell ref="A43:A45"/>
    <mergeCell ref="B43:I45"/>
    <mergeCell ref="J43:Q45"/>
    <mergeCell ref="R43:V45"/>
    <mergeCell ref="W43:AA45"/>
    <mergeCell ref="AB43:AF45"/>
    <mergeCell ref="B38:T38"/>
    <mergeCell ref="A46:A50"/>
    <mergeCell ref="B46:I50"/>
    <mergeCell ref="J46:Q50"/>
    <mergeCell ref="R46:V50"/>
    <mergeCell ref="Y11:AF11"/>
    <mergeCell ref="B31:AF32"/>
    <mergeCell ref="P34:W35"/>
    <mergeCell ref="X34:AF35"/>
    <mergeCell ref="P36:W36"/>
    <mergeCell ref="X36:AF36"/>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 Upoważnienie do wystąpienia z wnioskiem do BIG InfoMonitor dla Pożyczkobiorcy konsumenta;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2:AF93"/>
  <sheetViews>
    <sheetView view="pageLayout" zoomScale="175" zoomScaleNormal="100" zoomScalePageLayoutView="175" workbookViewId="0">
      <selection activeCell="AI2" sqref="AI2"/>
    </sheetView>
  </sheetViews>
  <sheetFormatPr defaultColWidth="2.7109375" defaultRowHeight="15" x14ac:dyDescent="0.25"/>
  <sheetData>
    <row r="2" spans="1:32" x14ac:dyDescent="0.25">
      <c r="E2" s="144" t="s">
        <v>598</v>
      </c>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ht="3.75" customHeight="1" x14ac:dyDescent="0.25"/>
    <row r="4" spans="1:32" x14ac:dyDescent="0.25">
      <c r="B4" s="651" t="s">
        <v>325</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row>
    <row r="5" spans="1:32" ht="5.25" customHeight="1" x14ac:dyDescent="0.25"/>
    <row r="6" spans="1:32" x14ac:dyDescent="0.25">
      <c r="A6" s="45">
        <f>1+'07. BIG wnioskodawca firma'!A5</f>
        <v>2</v>
      </c>
      <c r="B6" s="228" t="s">
        <v>569</v>
      </c>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row>
    <row r="7" spans="1:32" ht="3.75" customHeight="1" x14ac:dyDescent="0.25"/>
    <row r="8" spans="1:32" x14ac:dyDescent="0.25">
      <c r="B8" s="205" t="s">
        <v>313</v>
      </c>
      <c r="C8" s="689"/>
      <c r="D8" s="689"/>
      <c r="E8" s="689"/>
      <c r="F8" s="689"/>
      <c r="G8" s="689"/>
      <c r="H8" s="689"/>
      <c r="I8" s="689"/>
      <c r="J8" s="689"/>
      <c r="K8" s="689"/>
      <c r="L8" s="689"/>
    </row>
    <row r="9" spans="1:32" x14ac:dyDescent="0.25">
      <c r="B9" s="22"/>
      <c r="C9" s="205" t="s">
        <v>314</v>
      </c>
      <c r="D9" s="205"/>
      <c r="E9" s="205"/>
      <c r="F9" s="205"/>
      <c r="G9" s="205"/>
      <c r="H9" s="205"/>
      <c r="I9" s="547" t="str">
        <f>'09. Kwestionariusz osobisty wn'!K9&amp;" "&amp;'09. Kwestionariusz osobisty wn'!K10</f>
        <v xml:space="preserve"> </v>
      </c>
      <c r="J9" s="547"/>
      <c r="K9" s="547"/>
      <c r="L9" s="547"/>
      <c r="M9" s="547"/>
      <c r="N9" s="547"/>
      <c r="O9" s="547"/>
      <c r="P9" s="547"/>
      <c r="Q9" s="547"/>
      <c r="R9" s="547"/>
      <c r="S9" s="547"/>
      <c r="T9" s="547"/>
      <c r="U9" s="547"/>
      <c r="V9" s="547"/>
      <c r="W9" s="547"/>
      <c r="X9" s="547"/>
      <c r="Y9" s="547"/>
      <c r="Z9" s="547"/>
      <c r="AA9" s="547"/>
      <c r="AB9" s="547"/>
      <c r="AC9" s="547"/>
      <c r="AD9" s="547"/>
      <c r="AE9" s="547"/>
      <c r="AF9" s="547"/>
    </row>
    <row r="10" spans="1:32" x14ac:dyDescent="0.25">
      <c r="B10" s="22"/>
      <c r="C10" s="205" t="s">
        <v>316</v>
      </c>
      <c r="D10" s="205"/>
      <c r="E10" s="205"/>
      <c r="F10" s="205"/>
      <c r="G10" s="205"/>
      <c r="H10" s="205"/>
      <c r="I10" s="688" t="str">
        <f>IF('09. Kwestionariusz osobisty wn'!V14="","",+'09. Kwestionariusz osobisty wn'!V14)</f>
        <v/>
      </c>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row>
    <row r="11" spans="1:32" x14ac:dyDescent="0.25">
      <c r="C11" s="205" t="s">
        <v>319</v>
      </c>
      <c r="D11" s="205"/>
      <c r="E11" s="205"/>
      <c r="F11" s="205"/>
      <c r="G11" s="205"/>
      <c r="H11" s="205"/>
      <c r="I11" s="205"/>
      <c r="J11" s="205"/>
      <c r="K11" s="205"/>
      <c r="L11" s="205"/>
      <c r="M11" s="205" t="str">
        <f>IF('09. Kwestionariusz osobisty wn'!K12="","",'09. Kwestionariusz osobisty wn'!V12)</f>
        <v/>
      </c>
      <c r="N11" s="205"/>
      <c r="O11" s="205"/>
      <c r="P11" s="205"/>
      <c r="Q11" s="205"/>
      <c r="R11" s="205"/>
      <c r="S11" s="205"/>
      <c r="T11" s="173" t="s">
        <v>317</v>
      </c>
      <c r="U11" s="173"/>
      <c r="V11" s="173"/>
      <c r="W11" s="173"/>
      <c r="X11" s="173"/>
      <c r="Y11" s="165"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65"/>
      <c r="AA11" s="165"/>
      <c r="AB11" s="165"/>
      <c r="AC11" s="165"/>
      <c r="AD11" s="165"/>
      <c r="AE11" s="165"/>
      <c r="AF11" s="165"/>
    </row>
    <row r="12" spans="1:32" ht="7.5" customHeight="1" x14ac:dyDescent="0.25">
      <c r="T12" s="653" t="s">
        <v>318</v>
      </c>
      <c r="U12" s="653"/>
      <c r="V12" s="653"/>
      <c r="W12" s="653"/>
      <c r="X12" s="653"/>
      <c r="Y12" s="653"/>
      <c r="Z12" s="653"/>
      <c r="AA12" s="653"/>
      <c r="AB12" s="653"/>
      <c r="AC12" s="653"/>
      <c r="AD12" s="653"/>
      <c r="AE12" s="653"/>
      <c r="AF12" s="653"/>
    </row>
    <row r="13" spans="1:32" ht="3.75" customHeight="1" x14ac:dyDescent="0.25"/>
    <row r="14" spans="1:32" ht="15" customHeight="1" x14ac:dyDescent="0.25">
      <c r="B14" s="284" t="s">
        <v>399</v>
      </c>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x14ac:dyDescent="0.25">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x14ac:dyDescent="0.25">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2:32" x14ac:dyDescent="0.2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2:32" ht="3.75" customHeight="1" x14ac:dyDescent="0.25"/>
    <row r="19" spans="2:32" x14ac:dyDescent="0.25">
      <c r="B19" s="2" t="s">
        <v>320</v>
      </c>
      <c r="C19" s="165" t="str">
        <f>+I9</f>
        <v xml:space="preserve"> </v>
      </c>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row>
    <row r="20" spans="2:32" ht="6.75" customHeight="1" x14ac:dyDescent="0.25">
      <c r="C20" s="140" t="s">
        <v>321</v>
      </c>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row>
    <row r="21" spans="2:32" ht="4.5" customHeight="1" x14ac:dyDescent="0.25"/>
    <row r="22" spans="2:32" x14ac:dyDescent="0.25">
      <c r="B22" s="205" t="s">
        <v>322</v>
      </c>
      <c r="C22" s="205"/>
      <c r="D22" s="205"/>
      <c r="E22" s="205"/>
      <c r="F22" s="205"/>
      <c r="G22" s="205"/>
      <c r="H22" s="229"/>
      <c r="I22" s="145" t="s">
        <v>290</v>
      </c>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2:32" x14ac:dyDescent="0.2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2:32" ht="7.5" customHeight="1" x14ac:dyDescent="0.25">
      <c r="I24" s="35"/>
      <c r="J24" s="653" t="s">
        <v>289</v>
      </c>
      <c r="K24" s="653"/>
      <c r="L24" s="653"/>
      <c r="M24" s="653"/>
      <c r="N24" s="653"/>
      <c r="O24" s="653"/>
      <c r="P24" s="653"/>
      <c r="Q24" s="653"/>
      <c r="R24" s="653"/>
      <c r="S24" s="653"/>
      <c r="T24" s="653"/>
      <c r="U24" s="653"/>
      <c r="V24" s="653"/>
      <c r="W24" s="653"/>
      <c r="X24" s="653"/>
      <c r="Y24" s="653"/>
      <c r="Z24" s="653"/>
      <c r="AA24" s="653"/>
      <c r="AB24" s="653"/>
      <c r="AC24" s="653"/>
      <c r="AD24" s="653"/>
      <c r="AE24" s="653"/>
      <c r="AF24" s="653"/>
    </row>
    <row r="25" spans="2:32" ht="4.5" customHeight="1" x14ac:dyDescent="0.25"/>
    <row r="26" spans="2:32" x14ac:dyDescent="0.25">
      <c r="B26" s="286" t="s">
        <v>400</v>
      </c>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row>
    <row r="27" spans="2:32" x14ac:dyDescent="0.25">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row>
    <row r="28" spans="2:32" x14ac:dyDescent="0.25">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row>
    <row r="29" spans="2:32" x14ac:dyDescent="0.25">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row>
    <row r="30" spans="2:32" ht="4.5" customHeight="1" x14ac:dyDescent="0.25"/>
    <row r="31" spans="2:32" x14ac:dyDescent="0.25">
      <c r="B31" s="286" t="s">
        <v>401</v>
      </c>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row>
    <row r="32" spans="2:32" x14ac:dyDescent="0.25">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row>
    <row r="33" spans="1:32" ht="4.5" customHeight="1" x14ac:dyDescent="0.25"/>
    <row r="34" spans="1:32" x14ac:dyDescent="0.25">
      <c r="P34" s="295"/>
      <c r="Q34" s="295"/>
      <c r="R34" s="295"/>
      <c r="S34" s="295"/>
      <c r="T34" s="295"/>
      <c r="U34" s="295"/>
      <c r="V34" s="295"/>
      <c r="W34" s="295"/>
      <c r="X34" s="500"/>
      <c r="Y34" s="500"/>
      <c r="Z34" s="500"/>
      <c r="AA34" s="500"/>
      <c r="AB34" s="500"/>
      <c r="AC34" s="500"/>
      <c r="AD34" s="500"/>
      <c r="AE34" s="500"/>
      <c r="AF34" s="500"/>
    </row>
    <row r="35" spans="1:32" x14ac:dyDescent="0.25">
      <c r="P35" s="295"/>
      <c r="Q35" s="295"/>
      <c r="R35" s="295"/>
      <c r="S35" s="295"/>
      <c r="T35" s="295"/>
      <c r="U35" s="295"/>
      <c r="V35" s="295"/>
      <c r="W35" s="295"/>
      <c r="X35" s="500"/>
      <c r="Y35" s="500"/>
      <c r="Z35" s="500"/>
      <c r="AA35" s="500"/>
      <c r="AB35" s="500"/>
      <c r="AC35" s="500"/>
      <c r="AD35" s="500"/>
      <c r="AE35" s="500"/>
      <c r="AF35" s="500"/>
    </row>
    <row r="36" spans="1:32" ht="8.25" customHeight="1" x14ac:dyDescent="0.25">
      <c r="P36" s="140" t="s">
        <v>291</v>
      </c>
      <c r="Q36" s="140"/>
      <c r="R36" s="140"/>
      <c r="S36" s="140"/>
      <c r="T36" s="140"/>
      <c r="U36" s="140"/>
      <c r="V36" s="140"/>
      <c r="W36" s="140"/>
      <c r="X36" s="140" t="s">
        <v>323</v>
      </c>
      <c r="Y36" s="140"/>
      <c r="Z36" s="140"/>
      <c r="AA36" s="140"/>
      <c r="AB36" s="140"/>
      <c r="AC36" s="140"/>
      <c r="AD36" s="140"/>
      <c r="AE36" s="140"/>
      <c r="AF36" s="140"/>
    </row>
    <row r="37" spans="1:32" ht="3.75" customHeight="1" x14ac:dyDescent="0.25"/>
    <row r="38" spans="1:32" x14ac:dyDescent="0.25">
      <c r="B38" s="261" t="s">
        <v>324</v>
      </c>
      <c r="C38" s="261"/>
      <c r="D38" s="261"/>
      <c r="E38" s="261"/>
      <c r="F38" s="261"/>
      <c r="G38" s="261"/>
      <c r="H38" s="261"/>
      <c r="I38" s="261"/>
      <c r="J38" s="261"/>
      <c r="K38" s="261"/>
      <c r="L38" s="261"/>
      <c r="M38" s="261"/>
      <c r="N38" s="261"/>
      <c r="O38" s="261"/>
      <c r="P38" s="261"/>
      <c r="Q38" s="261"/>
      <c r="R38" s="261"/>
      <c r="S38" s="261"/>
      <c r="T38" s="261"/>
    </row>
    <row r="39" spans="1:32" ht="3.75" customHeight="1" x14ac:dyDescent="0.25"/>
    <row r="40" spans="1:32" x14ac:dyDescent="0.25">
      <c r="A40" s="327" t="s">
        <v>177</v>
      </c>
      <c r="B40" s="286" t="s">
        <v>293</v>
      </c>
      <c r="C40" s="286"/>
      <c r="D40" s="286"/>
      <c r="E40" s="286"/>
      <c r="F40" s="286"/>
      <c r="G40" s="286"/>
      <c r="H40" s="286"/>
      <c r="I40" s="286"/>
      <c r="J40" s="172" t="s">
        <v>297</v>
      </c>
      <c r="K40" s="172"/>
      <c r="L40" s="172"/>
      <c r="M40" s="172"/>
      <c r="N40" s="172"/>
      <c r="O40" s="172"/>
      <c r="P40" s="172"/>
      <c r="Q40" s="172"/>
      <c r="R40" s="172" t="s">
        <v>294</v>
      </c>
      <c r="S40" s="172"/>
      <c r="T40" s="172"/>
      <c r="U40" s="172"/>
      <c r="V40" s="172"/>
      <c r="W40" s="172" t="s">
        <v>295</v>
      </c>
      <c r="X40" s="172"/>
      <c r="Y40" s="172"/>
      <c r="Z40" s="172"/>
      <c r="AA40" s="172"/>
      <c r="AB40" s="172" t="s">
        <v>296</v>
      </c>
      <c r="AC40" s="172"/>
      <c r="AD40" s="172"/>
      <c r="AE40" s="172"/>
      <c r="AF40" s="172"/>
    </row>
    <row r="41" spans="1:32" x14ac:dyDescent="0.25">
      <c r="A41" s="327"/>
      <c r="B41" s="286"/>
      <c r="C41" s="286"/>
      <c r="D41" s="286"/>
      <c r="E41" s="286"/>
      <c r="F41" s="286"/>
      <c r="G41" s="286"/>
      <c r="H41" s="286"/>
      <c r="I41" s="286"/>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row>
    <row r="42" spans="1:32" x14ac:dyDescent="0.25">
      <c r="A42" s="327"/>
      <c r="B42" s="286"/>
      <c r="C42" s="286"/>
      <c r="D42" s="286"/>
      <c r="E42" s="286"/>
      <c r="F42" s="286"/>
      <c r="G42" s="286"/>
      <c r="H42" s="286"/>
      <c r="I42" s="286"/>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row>
    <row r="43" spans="1:32" x14ac:dyDescent="0.25">
      <c r="A43" s="327" t="s">
        <v>178</v>
      </c>
      <c r="B43" s="469" t="s">
        <v>402</v>
      </c>
      <c r="C43" s="469"/>
      <c r="D43" s="469"/>
      <c r="E43" s="469"/>
      <c r="F43" s="469"/>
      <c r="G43" s="469"/>
      <c r="H43" s="469"/>
      <c r="I43" s="469"/>
      <c r="J43" s="692" t="s">
        <v>302</v>
      </c>
      <c r="K43" s="259"/>
      <c r="L43" s="259"/>
      <c r="M43" s="259"/>
      <c r="N43" s="259"/>
      <c r="O43" s="259"/>
      <c r="P43" s="259"/>
      <c r="Q43" s="259"/>
      <c r="R43" s="691" t="s">
        <v>299</v>
      </c>
      <c r="S43" s="172"/>
      <c r="T43" s="172"/>
      <c r="U43" s="172"/>
      <c r="V43" s="172"/>
      <c r="W43" s="691" t="s">
        <v>300</v>
      </c>
      <c r="X43" s="172"/>
      <c r="Y43" s="172"/>
      <c r="Z43" s="172"/>
      <c r="AA43" s="172"/>
      <c r="AB43" s="691" t="s">
        <v>301</v>
      </c>
      <c r="AC43" s="172"/>
      <c r="AD43" s="172"/>
      <c r="AE43" s="172"/>
      <c r="AF43" s="172"/>
    </row>
    <row r="44" spans="1:32" x14ac:dyDescent="0.25">
      <c r="A44" s="327"/>
      <c r="B44" s="469"/>
      <c r="C44" s="469"/>
      <c r="D44" s="469"/>
      <c r="E44" s="469"/>
      <c r="F44" s="469"/>
      <c r="G44" s="469"/>
      <c r="H44" s="469"/>
      <c r="I44" s="469"/>
      <c r="J44" s="259"/>
      <c r="K44" s="259"/>
      <c r="L44" s="259"/>
      <c r="M44" s="259"/>
      <c r="N44" s="259"/>
      <c r="O44" s="259"/>
      <c r="P44" s="259"/>
      <c r="Q44" s="259"/>
      <c r="R44" s="172"/>
      <c r="S44" s="172"/>
      <c r="T44" s="172"/>
      <c r="U44" s="172"/>
      <c r="V44" s="172"/>
      <c r="W44" s="172"/>
      <c r="X44" s="172"/>
      <c r="Y44" s="172"/>
      <c r="Z44" s="172"/>
      <c r="AA44" s="172"/>
      <c r="AB44" s="172"/>
      <c r="AC44" s="172"/>
      <c r="AD44" s="172"/>
      <c r="AE44" s="172"/>
      <c r="AF44" s="172"/>
    </row>
    <row r="45" spans="1:32" x14ac:dyDescent="0.25">
      <c r="A45" s="327"/>
      <c r="B45" s="469"/>
      <c r="C45" s="469"/>
      <c r="D45" s="469"/>
      <c r="E45" s="469"/>
      <c r="F45" s="469"/>
      <c r="G45" s="469"/>
      <c r="H45" s="469"/>
      <c r="I45" s="469"/>
      <c r="J45" s="259"/>
      <c r="K45" s="259"/>
      <c r="L45" s="259"/>
      <c r="M45" s="259"/>
      <c r="N45" s="259"/>
      <c r="O45" s="259"/>
      <c r="P45" s="259"/>
      <c r="Q45" s="259"/>
      <c r="R45" s="172"/>
      <c r="S45" s="172"/>
      <c r="T45" s="172"/>
      <c r="U45" s="172"/>
      <c r="V45" s="172"/>
      <c r="W45" s="172"/>
      <c r="X45" s="172"/>
      <c r="Y45" s="172"/>
      <c r="Z45" s="172"/>
      <c r="AA45" s="172"/>
      <c r="AB45" s="172"/>
      <c r="AC45" s="172"/>
      <c r="AD45" s="172"/>
      <c r="AE45" s="172"/>
      <c r="AF45" s="172"/>
    </row>
    <row r="46" spans="1:32" ht="13.5" customHeight="1" x14ac:dyDescent="0.25">
      <c r="A46" s="327" t="s">
        <v>179</v>
      </c>
      <c r="B46" s="469" t="s">
        <v>403</v>
      </c>
      <c r="C46" s="469"/>
      <c r="D46" s="469"/>
      <c r="E46" s="469"/>
      <c r="F46" s="469"/>
      <c r="G46" s="469"/>
      <c r="H46" s="469"/>
      <c r="I46" s="469"/>
      <c r="J46" s="690" t="s">
        <v>298</v>
      </c>
      <c r="K46" s="205"/>
      <c r="L46" s="205"/>
      <c r="M46" s="205"/>
      <c r="N46" s="205"/>
      <c r="O46" s="205"/>
      <c r="P46" s="205"/>
      <c r="Q46" s="205"/>
      <c r="R46" s="691" t="s">
        <v>305</v>
      </c>
      <c r="S46" s="205"/>
      <c r="T46" s="205"/>
      <c r="U46" s="205"/>
      <c r="V46" s="205"/>
      <c r="W46" s="690" t="s">
        <v>303</v>
      </c>
      <c r="X46" s="205"/>
      <c r="Y46" s="205"/>
      <c r="Z46" s="205"/>
      <c r="AA46" s="205"/>
      <c r="AB46" s="690" t="s">
        <v>304</v>
      </c>
      <c r="AC46" s="205"/>
      <c r="AD46" s="205"/>
      <c r="AE46" s="205"/>
      <c r="AF46" s="205"/>
    </row>
    <row r="47" spans="1:32" ht="13.5" customHeight="1" x14ac:dyDescent="0.25">
      <c r="A47" s="327"/>
      <c r="B47" s="469"/>
      <c r="C47" s="469"/>
      <c r="D47" s="469"/>
      <c r="E47" s="469"/>
      <c r="F47" s="469"/>
      <c r="G47" s="469"/>
      <c r="H47" s="469"/>
      <c r="I47" s="469"/>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row>
    <row r="48" spans="1:32" ht="13.5" customHeight="1" x14ac:dyDescent="0.25">
      <c r="A48" s="327"/>
      <c r="B48" s="469"/>
      <c r="C48" s="469"/>
      <c r="D48" s="469"/>
      <c r="E48" s="469"/>
      <c r="F48" s="469"/>
      <c r="G48" s="469"/>
      <c r="H48" s="469"/>
      <c r="I48" s="469"/>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row>
    <row r="49" spans="1:32" ht="13.5" customHeight="1" x14ac:dyDescent="0.25">
      <c r="A49" s="327"/>
      <c r="B49" s="469"/>
      <c r="C49" s="469"/>
      <c r="D49" s="469"/>
      <c r="E49" s="469"/>
      <c r="F49" s="469"/>
      <c r="G49" s="469"/>
      <c r="H49" s="469"/>
      <c r="I49" s="469"/>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row>
    <row r="50" spans="1:32" ht="13.5" customHeight="1" x14ac:dyDescent="0.25">
      <c r="A50" s="327"/>
      <c r="B50" s="469"/>
      <c r="C50" s="469"/>
      <c r="D50" s="469"/>
      <c r="E50" s="469"/>
      <c r="F50" s="469"/>
      <c r="G50" s="469"/>
      <c r="H50" s="469"/>
      <c r="I50" s="469"/>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row>
    <row r="51" spans="1:32" ht="11.25" customHeight="1" x14ac:dyDescent="0.25">
      <c r="A51" s="327" t="s">
        <v>76</v>
      </c>
      <c r="B51" s="650" t="s">
        <v>404</v>
      </c>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c r="AA51" s="650"/>
      <c r="AB51" s="650"/>
      <c r="AC51" s="650"/>
      <c r="AD51" s="650"/>
      <c r="AE51" s="650"/>
      <c r="AF51" s="650"/>
    </row>
    <row r="52" spans="1:32" ht="11.25" customHeight="1" x14ac:dyDescent="0.25">
      <c r="A52" s="327"/>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c r="AA52" s="650"/>
      <c r="AB52" s="650"/>
      <c r="AC52" s="650"/>
      <c r="AD52" s="650"/>
      <c r="AE52" s="650"/>
      <c r="AF52" s="650"/>
    </row>
    <row r="53" spans="1:32" ht="3.75" customHeight="1" x14ac:dyDescent="0.25">
      <c r="A53" s="327" t="s">
        <v>202</v>
      </c>
      <c r="B53" s="680" t="s">
        <v>306</v>
      </c>
      <c r="C53" s="680"/>
      <c r="D53" s="680"/>
      <c r="E53" s="680" t="s">
        <v>405</v>
      </c>
      <c r="F53" s="680"/>
      <c r="G53" s="680"/>
      <c r="H53" s="680"/>
      <c r="I53" s="680"/>
      <c r="J53" s="680"/>
      <c r="K53" s="680"/>
      <c r="L53" s="680"/>
      <c r="M53" s="680" t="s">
        <v>407</v>
      </c>
      <c r="N53" s="680"/>
      <c r="O53" s="680"/>
      <c r="P53" s="680"/>
      <c r="Q53" s="680"/>
      <c r="R53" s="680"/>
      <c r="S53" s="680"/>
      <c r="T53" s="680"/>
      <c r="U53" s="680"/>
      <c r="V53" s="680"/>
      <c r="W53" s="680"/>
      <c r="X53" s="680"/>
      <c r="Y53" s="680"/>
      <c r="Z53" s="680"/>
      <c r="AA53" s="680" t="s">
        <v>406</v>
      </c>
      <c r="AB53" s="680"/>
      <c r="AC53" s="680"/>
      <c r="AD53" s="680"/>
      <c r="AE53" s="680"/>
      <c r="AF53" s="680"/>
    </row>
    <row r="54" spans="1:32" ht="3.75" customHeight="1" x14ac:dyDescent="0.25">
      <c r="A54" s="327"/>
      <c r="B54" s="680"/>
      <c r="C54" s="680"/>
      <c r="D54" s="680"/>
      <c r="E54" s="680"/>
      <c r="F54" s="680"/>
      <c r="G54" s="680"/>
      <c r="H54" s="680"/>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row>
    <row r="55" spans="1:32" ht="3.75" customHeight="1" x14ac:dyDescent="0.25">
      <c r="A55" s="327"/>
      <c r="B55" s="680"/>
      <c r="C55" s="680"/>
      <c r="D55" s="680"/>
      <c r="E55" s="680"/>
      <c r="F55" s="680"/>
      <c r="G55" s="680"/>
      <c r="H55" s="680"/>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row>
    <row r="56" spans="1:32" ht="13.5" customHeight="1" x14ac:dyDescent="0.25">
      <c r="A56" s="327"/>
      <c r="B56" s="680"/>
      <c r="C56" s="680"/>
      <c r="D56" s="680"/>
      <c r="E56" s="680"/>
      <c r="F56" s="680"/>
      <c r="G56" s="680"/>
      <c r="H56" s="680"/>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row>
    <row r="57" spans="1:32" ht="3" customHeight="1" x14ac:dyDescent="0.25">
      <c r="A57" s="327"/>
      <c r="B57" s="680"/>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row>
    <row r="58" spans="1:32" x14ac:dyDescent="0.25">
      <c r="A58" s="327"/>
      <c r="B58" s="680"/>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row>
    <row r="59" spans="1:32" ht="13.5" customHeight="1" x14ac:dyDescent="0.25">
      <c r="A59" s="327"/>
      <c r="B59" s="680"/>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row>
    <row r="60" spans="1:32" x14ac:dyDescent="0.25">
      <c r="A60" s="327"/>
      <c r="B60" s="680"/>
      <c r="C60" s="680"/>
      <c r="D60" s="680"/>
      <c r="E60" s="680"/>
      <c r="F60" s="680"/>
      <c r="G60" s="680"/>
      <c r="H60" s="680"/>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ht="15" customHeight="1" x14ac:dyDescent="0.25">
      <c r="A62" s="426" t="s">
        <v>308</v>
      </c>
      <c r="B62" s="271" t="s">
        <v>408</v>
      </c>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3"/>
    </row>
    <row r="63" spans="1:32" x14ac:dyDescent="0.25">
      <c r="A63" s="427"/>
      <c r="B63" s="274"/>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6"/>
    </row>
    <row r="64" spans="1:32" x14ac:dyDescent="0.25">
      <c r="A64" s="327" t="s">
        <v>309</v>
      </c>
      <c r="B64" s="286" t="s">
        <v>409</v>
      </c>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row>
    <row r="65" spans="1:32" x14ac:dyDescent="0.25">
      <c r="A65" s="327"/>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row>
    <row r="66" spans="1:32" x14ac:dyDescent="0.25">
      <c r="A66" s="327"/>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row>
    <row r="67" spans="1:32" x14ac:dyDescent="0.25">
      <c r="A67" s="300" t="s">
        <v>310</v>
      </c>
      <c r="B67" s="286" t="s">
        <v>410</v>
      </c>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row>
    <row r="68" spans="1:32" x14ac:dyDescent="0.25">
      <c r="A68" s="300"/>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row>
    <row r="69" spans="1:32" x14ac:dyDescent="0.25">
      <c r="A69" s="300"/>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row>
    <row r="70" spans="1:32" x14ac:dyDescent="0.25">
      <c r="A70" s="300" t="s">
        <v>311</v>
      </c>
      <c r="B70" s="286" t="s">
        <v>411</v>
      </c>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row>
    <row r="71" spans="1:32" x14ac:dyDescent="0.25">
      <c r="A71" s="300"/>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row>
    <row r="72" spans="1:32" x14ac:dyDescent="0.25">
      <c r="A72" s="300"/>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row>
    <row r="73" spans="1:32" x14ac:dyDescent="0.25">
      <c r="A73" s="300" t="s">
        <v>345</v>
      </c>
      <c r="B73" s="286" t="s">
        <v>412</v>
      </c>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row>
    <row r="74" spans="1:32" x14ac:dyDescent="0.25">
      <c r="A74" s="300"/>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row>
    <row r="75" spans="1:32" x14ac:dyDescent="0.25">
      <c r="A75" s="300"/>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row>
    <row r="76" spans="1:32" x14ac:dyDescent="0.25">
      <c r="A76" s="300"/>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row>
    <row r="77" spans="1:32" x14ac:dyDescent="0.25">
      <c r="A77" s="44" t="s">
        <v>347</v>
      </c>
      <c r="B77" s="286" t="s">
        <v>413</v>
      </c>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row>
    <row r="78" spans="1:32" x14ac:dyDescent="0.25">
      <c r="A78" s="57"/>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25">
      <c r="F79" s="693" t="s">
        <v>424</v>
      </c>
      <c r="G79" s="693"/>
      <c r="H79" s="693"/>
      <c r="I79" s="693"/>
      <c r="J79" s="693"/>
      <c r="K79" s="693"/>
      <c r="L79" s="693"/>
      <c r="M79" s="693"/>
      <c r="N79" s="693"/>
      <c r="O79" s="693"/>
      <c r="P79" s="693"/>
      <c r="Q79" s="693"/>
      <c r="R79" s="693"/>
      <c r="S79" s="693"/>
      <c r="T79" s="693"/>
      <c r="U79" s="693"/>
      <c r="V79" s="693"/>
      <c r="W79" s="693"/>
      <c r="X79" s="693"/>
      <c r="Y79" s="693"/>
      <c r="Z79" s="693"/>
    </row>
    <row r="80" spans="1:32" x14ac:dyDescent="0.25">
      <c r="F80" s="59"/>
      <c r="G80" s="59"/>
      <c r="H80" s="59"/>
      <c r="I80" s="59"/>
      <c r="J80" s="59"/>
      <c r="K80" s="59"/>
      <c r="L80" s="59"/>
      <c r="M80" s="59"/>
      <c r="N80" s="59"/>
      <c r="O80" s="59"/>
      <c r="P80" s="59"/>
      <c r="Q80" s="59"/>
      <c r="R80" s="59"/>
      <c r="S80" s="59"/>
      <c r="T80" s="59"/>
      <c r="U80" s="59"/>
      <c r="V80" s="59"/>
      <c r="W80" s="59"/>
      <c r="X80" s="59"/>
      <c r="Y80" s="59"/>
      <c r="Z80" s="59"/>
    </row>
    <row r="81" spans="1:32" x14ac:dyDescent="0.25">
      <c r="A81" s="500" t="s">
        <v>176</v>
      </c>
      <c r="B81" s="286" t="s">
        <v>425</v>
      </c>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row>
    <row r="82" spans="1:32" x14ac:dyDescent="0.25">
      <c r="A82" s="500"/>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row>
    <row r="83" spans="1:32" x14ac:dyDescent="0.25">
      <c r="A83" s="500" t="s">
        <v>182</v>
      </c>
      <c r="B83" s="286" t="s">
        <v>426</v>
      </c>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row>
    <row r="84" spans="1:32" x14ac:dyDescent="0.25">
      <c r="A84" s="500"/>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row>
    <row r="85" spans="1:32" x14ac:dyDescent="0.25">
      <c r="A85" s="500" t="s">
        <v>183</v>
      </c>
      <c r="B85" s="286" t="s">
        <v>427</v>
      </c>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row>
    <row r="86" spans="1:32" x14ac:dyDescent="0.25">
      <c r="A86" s="500"/>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row>
    <row r="87" spans="1:32" x14ac:dyDescent="0.25">
      <c r="A87" s="500"/>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row>
    <row r="88" spans="1:32" x14ac:dyDescent="0.25">
      <c r="A88" s="500" t="s">
        <v>190</v>
      </c>
      <c r="B88" s="286" t="s">
        <v>428</v>
      </c>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row>
    <row r="89" spans="1:32" x14ac:dyDescent="0.25">
      <c r="A89" s="500"/>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row>
    <row r="90" spans="1:32" x14ac:dyDescent="0.25">
      <c r="A90" s="500"/>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row>
    <row r="91" spans="1:32" x14ac:dyDescent="0.25">
      <c r="A91" s="500" t="s">
        <v>191</v>
      </c>
      <c r="B91" s="650" t="s">
        <v>429</v>
      </c>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row>
    <row r="92" spans="1:32" x14ac:dyDescent="0.25">
      <c r="A92" s="50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c r="AA92" s="650"/>
      <c r="AB92" s="650"/>
      <c r="AC92" s="650"/>
      <c r="AD92" s="650"/>
      <c r="AE92" s="650"/>
      <c r="AF92" s="650"/>
    </row>
    <row r="93" spans="1:32" x14ac:dyDescent="0.25">
      <c r="A93" s="50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c r="AA93" s="650"/>
      <c r="AB93" s="650"/>
      <c r="AC93" s="650"/>
      <c r="AD93" s="650"/>
      <c r="AE93" s="650"/>
      <c r="AF93" s="650"/>
    </row>
  </sheetData>
  <sheetProtection algorithmName="SHA-512" hashValue="ZLcGHaRgHf5IlwwKmcKzx1lX8+uV6dzzUvfdL17dESUdQcUAtkhMgl8GN860x12/SEhz5kAW55ZsUH+ie6e6zg==" saltValue="wSifUjJECeFoqBrMFx59mA==" spinCount="100000" sheet="1" objects="1" scenarios="1"/>
  <mergeCells count="73">
    <mergeCell ref="C10:H10"/>
    <mergeCell ref="I10:AF10"/>
    <mergeCell ref="B4:AE4"/>
    <mergeCell ref="B6:AE6"/>
    <mergeCell ref="B8:L8"/>
    <mergeCell ref="C9:H9"/>
    <mergeCell ref="I9:AF9"/>
    <mergeCell ref="B26:AF29"/>
    <mergeCell ref="C11:L11"/>
    <mergeCell ref="M11:S11"/>
    <mergeCell ref="T11:X11"/>
    <mergeCell ref="Y11:AF11"/>
    <mergeCell ref="T12:AF12"/>
    <mergeCell ref="B14:AF17"/>
    <mergeCell ref="C19:AF19"/>
    <mergeCell ref="C20:AF20"/>
    <mergeCell ref="B22:H22"/>
    <mergeCell ref="I22:AF23"/>
    <mergeCell ref="J24:AF24"/>
    <mergeCell ref="AB40:AF42"/>
    <mergeCell ref="B31:AF32"/>
    <mergeCell ref="P34:W35"/>
    <mergeCell ref="X34:AF35"/>
    <mergeCell ref="P36:W36"/>
    <mergeCell ref="X36:AF36"/>
    <mergeCell ref="B38:T38"/>
    <mergeCell ref="A40:A42"/>
    <mergeCell ref="B40:I42"/>
    <mergeCell ref="J40:Q42"/>
    <mergeCell ref="R40:V42"/>
    <mergeCell ref="W40:AA42"/>
    <mergeCell ref="AB46:AF50"/>
    <mergeCell ref="A43:A45"/>
    <mergeCell ref="B43:I45"/>
    <mergeCell ref="J43:Q45"/>
    <mergeCell ref="R43:V45"/>
    <mergeCell ref="W43:AA45"/>
    <mergeCell ref="AB43:AF45"/>
    <mergeCell ref="A46:A50"/>
    <mergeCell ref="B46:I50"/>
    <mergeCell ref="J46:Q50"/>
    <mergeCell ref="R46:V50"/>
    <mergeCell ref="W46:AA50"/>
    <mergeCell ref="A51:A52"/>
    <mergeCell ref="B51:AF52"/>
    <mergeCell ref="A53:A60"/>
    <mergeCell ref="B53:D60"/>
    <mergeCell ref="E53:L60"/>
    <mergeCell ref="M53:Z60"/>
    <mergeCell ref="AA53:AF60"/>
    <mergeCell ref="B77:AF77"/>
    <mergeCell ref="A62:A63"/>
    <mergeCell ref="B62:AF63"/>
    <mergeCell ref="A64:A66"/>
    <mergeCell ref="B64:AF66"/>
    <mergeCell ref="A67:A69"/>
    <mergeCell ref="B67:AF69"/>
    <mergeCell ref="E2:AF2"/>
    <mergeCell ref="A88:A90"/>
    <mergeCell ref="B88:AF90"/>
    <mergeCell ref="A91:A93"/>
    <mergeCell ref="B91:AF93"/>
    <mergeCell ref="F79:Z79"/>
    <mergeCell ref="A81:A82"/>
    <mergeCell ref="B81:AF82"/>
    <mergeCell ref="A83:A84"/>
    <mergeCell ref="B83:AF84"/>
    <mergeCell ref="A85:A87"/>
    <mergeCell ref="B85:AF87"/>
    <mergeCell ref="A70:A72"/>
    <mergeCell ref="B70:AF72"/>
    <mergeCell ref="A73:A76"/>
    <mergeCell ref="B73:AF76"/>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 Upoważnienie do wystąpienia z wnioskiem do BIG InfoMonitor dla Małżonka Pożyczkobiorcy-konsument; wyd. 2 z dn. 01.01.2024&amp;C&amp;G&amp;R&amp;G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Michał Stasik</cp:lastModifiedBy>
  <cp:lastPrinted>2024-01-02T14:29:27Z</cp:lastPrinted>
  <dcterms:created xsi:type="dcterms:W3CDTF">2022-03-30T06:27:07Z</dcterms:created>
  <dcterms:modified xsi:type="dcterms:W3CDTF">2024-04-09T08:37:42Z</dcterms:modified>
</cp:coreProperties>
</file>